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heet1" sheetId="1" r:id="rId1"/>
  </sheets>
  <definedNames>
    <definedName name="_xlnm.Print_Titles" localSheetId="0">'Sheet1'!$A:$A,'Sheet1'!$3:$7</definedName>
  </definedNames>
  <calcPr fullCalcOnLoad="1"/>
</workbook>
</file>

<file path=xl/sharedStrings.xml><?xml version="1.0" encoding="utf-8"?>
<sst xmlns="http://schemas.openxmlformats.org/spreadsheetml/2006/main" count="1104" uniqueCount="140">
  <si>
    <t>施設の種類・病床種別・保健所・市町村別</t>
  </si>
  <si>
    <t>保健所</t>
  </si>
  <si>
    <t>市町村</t>
  </si>
  <si>
    <t>総    数</t>
  </si>
  <si>
    <t>一      般      病      院</t>
  </si>
  <si>
    <t>一    般</t>
  </si>
  <si>
    <t>精    神</t>
  </si>
  <si>
    <t>結    核</t>
  </si>
  <si>
    <t>感 染 症</t>
  </si>
  <si>
    <t>療    養</t>
  </si>
  <si>
    <t>一般診療所</t>
  </si>
  <si>
    <t>病      床      数</t>
  </si>
  <si>
    <t>１  病  床  あ  た  り  の  人  口</t>
  </si>
  <si>
    <t>人  口  １  ０  万  対  病  床  数</t>
  </si>
  <si>
    <t>総数</t>
  </si>
  <si>
    <t>－</t>
  </si>
  <si>
    <t>市部計</t>
  </si>
  <si>
    <t>郡部計</t>
  </si>
  <si>
    <t>北勢</t>
  </si>
  <si>
    <t>中勢伊賀</t>
  </si>
  <si>
    <t>南勢志摩</t>
  </si>
  <si>
    <t>東紀州</t>
  </si>
  <si>
    <t>桑名市</t>
  </si>
  <si>
    <t>いなべ市</t>
  </si>
  <si>
    <t>木曽岬町</t>
  </si>
  <si>
    <t>東員町</t>
  </si>
  <si>
    <t>四日市市</t>
  </si>
  <si>
    <t>菰野町</t>
  </si>
  <si>
    <t>朝日町</t>
  </si>
  <si>
    <t>川越町</t>
  </si>
  <si>
    <t>鈴鹿市</t>
  </si>
  <si>
    <t>亀山市</t>
  </si>
  <si>
    <t>津市</t>
  </si>
  <si>
    <t>久居市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</si>
  <si>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</si>
  <si>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</si>
  <si>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</si>
  <si>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</si>
  <si>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</si>
  <si>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</si>
  <si>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</si>
  <si>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美杉村</t>
  </si>
  <si>
    <t>松阪市</t>
  </si>
  <si>
    <t>多気町</t>
  </si>
  <si>
    <t>明和町</t>
  </si>
  <si>
    <t>大台町</t>
  </si>
  <si>
    <t>勢和村</t>
  </si>
  <si>
    <t>宮川村</t>
  </si>
  <si>
    <t>伊勢市</t>
  </si>
  <si>
    <t>鳥羽市</t>
  </si>
  <si>
    <t>志摩市</t>
  </si>
  <si>
    <t>玉城町</t>
  </si>
  <si>
    <t>二見町</t>
  </si>
  <si>
    <t>小俣町</t>
  </si>
  <si>
    <t>御薗村</t>
  </si>
  <si>
    <t>度会町</t>
  </si>
  <si>
    <t>大紀町</t>
  </si>
  <si>
    <t>南伊勢町</t>
  </si>
  <si>
    <t>名張市</t>
  </si>
  <si>
    <t>伊賀市</t>
  </si>
  <si>
    <t>尾鷲市</t>
  </si>
  <si>
    <t>紀伊長島町</t>
  </si>
  <si>
    <t>海山町</t>
  </si>
  <si>
    <t>熊野市</t>
  </si>
  <si>
    <t>御浜町</t>
  </si>
  <si>
    <t>紀宝町</t>
  </si>
  <si>
    <t>紀和町</t>
  </si>
  <si>
    <t>鵜殿村</t>
  </si>
  <si>
    <t>精神科病院</t>
  </si>
  <si>
    <t>24  三　　　重　　　県　Mie-ken</t>
  </si>
  <si>
    <t xml:space="preserve">    市　　　　　　　部　All shi</t>
  </si>
  <si>
    <t xml:space="preserve">    郡　　　　　　　部　All gun</t>
  </si>
  <si>
    <t>201 津　　　　　　　市　Tsu-shi</t>
  </si>
  <si>
    <t>202 四　  日　 市　 市　Yokkaichi-shi</t>
  </si>
  <si>
    <t>203 伊　　　勢　　　市　Ise-shi</t>
  </si>
  <si>
    <t>204 松　　　阪　　　市　Matsusaka-shi</t>
  </si>
  <si>
    <t>205 桑　　　名　　　市　Kuwana-shi</t>
  </si>
  <si>
    <t>207 鈴　　　鹿　　　市　Suzuka-shi</t>
  </si>
  <si>
    <t>208 名　　　張　　　市　Nabari-shi</t>
  </si>
  <si>
    <t>209 尾　　　鷲　　　市　Owase-shi</t>
  </si>
  <si>
    <t>210 亀　　　山　　　市　Kameyama-shi</t>
  </si>
  <si>
    <t>211 鳥　　　羽　　　市　Toba-shi</t>
  </si>
  <si>
    <t>212 熊　　　野　　　市　Kumano-shi</t>
  </si>
  <si>
    <t>213 久　　　居　　　市　Hisai-shi</t>
  </si>
  <si>
    <t>214 い　  な　 べ　 市　Inabe-shi</t>
  </si>
  <si>
    <t>215 志　　　摩　　　市　Shima-shi</t>
  </si>
  <si>
    <t>216 伊　　　賀　　　市　Iga-shi</t>
  </si>
  <si>
    <t>303 木　  曽　 岬　 町　Kisosaki-cho</t>
  </si>
  <si>
    <t>324 東　　　員　　　町　Toin-cho</t>
  </si>
  <si>
    <t>341 菰　　　野　　　町　Komono-cho</t>
  </si>
  <si>
    <t>343 朝　　　日　　　町　Asahi-cho</t>
  </si>
  <si>
    <t>344 川　　　越　　　町　Kawagoe-cho</t>
  </si>
  <si>
    <t>381 河　　　芸　　　町　Kawage-cho</t>
  </si>
  <si>
    <t>382 芸　　　濃　　　町　Geino-cho</t>
  </si>
  <si>
    <t>383 美　　　里　　　村　Misato-mura</t>
  </si>
  <si>
    <t>384 安　　　濃　　　町　Ano-cho</t>
  </si>
  <si>
    <t>402 香　  良　 洲　 町　Karasu-cho</t>
  </si>
  <si>
    <t>403 一　　　志　　　町　Ichishi-cho</t>
  </si>
  <si>
    <t>404 白　　　山　　　町　Hakusan-cho</t>
  </si>
  <si>
    <t>406 美　　　杉　　　村　Misugi-mura</t>
  </si>
  <si>
    <t>441 多　　　気　　　町　Taki-cho</t>
  </si>
  <si>
    <t>442 明　　　和　　　町　Meiwa-cho</t>
  </si>
  <si>
    <t>443 大　　　台　　　町　Odai-cho</t>
  </si>
  <si>
    <t>444 勢　　　和　　　村　Seiwa-mura</t>
  </si>
  <si>
    <t>445 宮　　　川　　　村　Miyagawa-mura</t>
  </si>
  <si>
    <t>461 玉　　　城　　　町　Tamaki-cho</t>
  </si>
  <si>
    <t>462 二　　　見　　　町　Futami-cho</t>
  </si>
  <si>
    <t>463 小　　　俣　　　町　Obata-cho</t>
  </si>
  <si>
    <t>468 御　　　薗　　　村　Misono-mura</t>
  </si>
  <si>
    <t>470 度　　　会　　　町　Watarai-cho</t>
  </si>
  <si>
    <t>471 大　　　紀　　　町　Taiki-cho</t>
  </si>
  <si>
    <t>472 南　  伊　 勢　 町　Minamiise-cho</t>
  </si>
  <si>
    <t>541 紀  伊  長  島  町　Kiinagashima-cho</t>
  </si>
  <si>
    <t>542 海　　　山　　　町　Miyama-cho</t>
  </si>
  <si>
    <t>561 御　　　浜　　　町　Mihama-cho</t>
  </si>
  <si>
    <t>562 紀　　　宝　　　町　Kiho-cho</t>
  </si>
  <si>
    <t>563 紀　　　和　　　町　Kiwa-cho</t>
  </si>
  <si>
    <t>564 鵜　　　殿　　　村　Udono-mura</t>
  </si>
  <si>
    <t>第８１表 病床数・率（人口１０万対）・１病床あたりの人口</t>
  </si>
  <si>
    <t>病　　　　　　　　　　　　　　　　　　　院</t>
  </si>
  <si>
    <t>計</t>
  </si>
  <si>
    <t>平成１７年</t>
  </si>
  <si>
    <t>桑名保健所 計</t>
  </si>
  <si>
    <t>桑名郡　計</t>
  </si>
  <si>
    <t>員弁郡　計</t>
  </si>
  <si>
    <t>四日市保健所 計</t>
  </si>
  <si>
    <t>三重郡　計</t>
  </si>
  <si>
    <t>鈴鹿保健所 計</t>
  </si>
  <si>
    <t>津保健所 計</t>
  </si>
  <si>
    <t>松阪保健所 計</t>
  </si>
  <si>
    <t>多気郡　計</t>
  </si>
  <si>
    <t>一志郡　計</t>
  </si>
  <si>
    <t>安芸郡　計</t>
  </si>
  <si>
    <t>伊勢保健所 計</t>
  </si>
  <si>
    <t>度会郡　計</t>
  </si>
  <si>
    <t>伊賀保健所 計</t>
  </si>
  <si>
    <t>尾鷲保健所 計</t>
  </si>
  <si>
    <t>北牟婁郡　計</t>
  </si>
  <si>
    <t>熊野保健所 計</t>
  </si>
  <si>
    <t>南牟婁郡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</si>
</sst>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\ ###,###,###,##0;&quot;-&quot;###,###,##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color indexed="8"/>
      <name val="ＭＳ 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right"/>
    </xf>
    <xf numFmtId="176" fontId="0" fillId="0" borderId="2" xfId="0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49" fontId="2" fillId="0" borderId="0" xfId="20" applyNumberFormat="1" applyFont="1" applyFill="1" applyAlignment="1">
      <alignment horizontal="left" vertical="top"/>
      <protection/>
    </xf>
    <xf numFmtId="49" fontId="4" fillId="0" borderId="4" xfId="0" applyNumberFormat="1" applyFont="1" applyFill="1" applyBorder="1" applyAlignment="1">
      <alignment horizontal="left"/>
    </xf>
    <xf numFmtId="177" fontId="5" fillId="0" borderId="0" xfId="21" applyNumberFormat="1" applyFont="1" applyFill="1" applyBorder="1" applyAlignment="1" quotePrefix="1">
      <alignment horizontal="right"/>
      <protection/>
    </xf>
    <xf numFmtId="177" fontId="5" fillId="0" borderId="5" xfId="21" applyNumberFormat="1" applyFont="1" applyFill="1" applyBorder="1" applyAlignment="1" quotePrefix="1">
      <alignment horizontal="right"/>
      <protection/>
    </xf>
    <xf numFmtId="38" fontId="0" fillId="0" borderId="0" xfId="0" applyNumberFormat="1" applyAlignment="1">
      <alignment/>
    </xf>
    <xf numFmtId="177" fontId="0" fillId="0" borderId="0" xfId="0" applyNumberFormat="1" applyAlignment="1">
      <alignment/>
    </xf>
    <xf numFmtId="38" fontId="0" fillId="0" borderId="0" xfId="16" applyAlignment="1">
      <alignment/>
    </xf>
    <xf numFmtId="177" fontId="7" fillId="0" borderId="5" xfId="20" applyNumberFormat="1" applyFont="1" applyFill="1" applyBorder="1" applyAlignment="1" quotePrefix="1">
      <alignment horizontal="right"/>
      <protection/>
    </xf>
    <xf numFmtId="0" fontId="8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0"/>
  <sheetViews>
    <sheetView tabSelected="1" view="pageBreakPreview" zoomScale="6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1" sqref="AF1:AJ16384"/>
    </sheetView>
  </sheetViews>
  <sheetFormatPr defaultColWidth="9.00390625" defaultRowHeight="13.5"/>
  <cols>
    <col min="1" max="1" width="14.50390625" style="0" customWidth="1"/>
    <col min="2" max="28" width="9.625" style="0" customWidth="1"/>
    <col min="32" max="32" width="9.875" style="0" hidden="1" customWidth="1"/>
    <col min="33" max="36" width="9.00390625" style="0" hidden="1" customWidth="1"/>
  </cols>
  <sheetData>
    <row r="1" ht="18.75">
      <c r="B1" s="15" t="s">
        <v>118</v>
      </c>
    </row>
    <row r="2" ht="13.5">
      <c r="H2" t="s">
        <v>0</v>
      </c>
    </row>
    <row r="3" spans="27:36" ht="13.5">
      <c r="AA3" t="s">
        <v>121</v>
      </c>
      <c r="AH3" s="7" t="s">
        <v>69</v>
      </c>
      <c r="AI3" s="8"/>
      <c r="AJ3" s="9">
        <v>1866963</v>
      </c>
    </row>
    <row r="4" spans="1:36" ht="15" customHeight="1">
      <c r="A4" s="1" t="s">
        <v>1</v>
      </c>
      <c r="B4" s="16"/>
      <c r="C4" s="25"/>
      <c r="D4" s="25"/>
      <c r="E4" s="25"/>
      <c r="F4" s="26" t="s">
        <v>11</v>
      </c>
      <c r="G4" s="25"/>
      <c r="H4" s="25"/>
      <c r="I4" s="25"/>
      <c r="J4" s="19"/>
      <c r="K4" s="16"/>
      <c r="L4" s="17"/>
      <c r="M4" s="17"/>
      <c r="N4" s="17"/>
      <c r="O4" s="18" t="s">
        <v>12</v>
      </c>
      <c r="P4" s="17"/>
      <c r="Q4" s="17"/>
      <c r="R4" s="17"/>
      <c r="S4" s="19"/>
      <c r="T4" s="16"/>
      <c r="U4" s="17"/>
      <c r="V4" s="17"/>
      <c r="W4" s="17"/>
      <c r="X4" s="18" t="s">
        <v>13</v>
      </c>
      <c r="Y4" s="17"/>
      <c r="Z4" s="17"/>
      <c r="AA4" s="17"/>
      <c r="AB4" s="19"/>
      <c r="AH4" s="7" t="s">
        <v>70</v>
      </c>
      <c r="AI4" s="8"/>
      <c r="AJ4" s="9">
        <v>1511525</v>
      </c>
    </row>
    <row r="5" spans="1:36" ht="15" customHeight="1">
      <c r="A5" s="2"/>
      <c r="B5" s="20"/>
      <c r="C5" s="29" t="s">
        <v>119</v>
      </c>
      <c r="D5" s="30"/>
      <c r="E5" s="30"/>
      <c r="F5" s="30"/>
      <c r="G5" s="30"/>
      <c r="H5" s="30"/>
      <c r="I5" s="31"/>
      <c r="J5" s="20"/>
      <c r="K5" s="20"/>
      <c r="L5" s="29" t="s">
        <v>119</v>
      </c>
      <c r="M5" s="30"/>
      <c r="N5" s="30"/>
      <c r="O5" s="30"/>
      <c r="P5" s="30"/>
      <c r="Q5" s="30"/>
      <c r="R5" s="31"/>
      <c r="S5" s="20"/>
      <c r="T5" s="20"/>
      <c r="U5" s="29" t="s">
        <v>119</v>
      </c>
      <c r="V5" s="30"/>
      <c r="W5" s="30"/>
      <c r="X5" s="30"/>
      <c r="Y5" s="30"/>
      <c r="Z5" s="30"/>
      <c r="AA5" s="31"/>
      <c r="AB5" s="20"/>
      <c r="AH5" s="7"/>
      <c r="AI5" s="8"/>
      <c r="AJ5" s="9"/>
    </row>
    <row r="6" spans="1:36" ht="15" customHeight="1">
      <c r="A6" s="2"/>
      <c r="B6" s="28"/>
      <c r="C6" s="24"/>
      <c r="D6" s="16"/>
      <c r="E6" s="18"/>
      <c r="F6" s="18" t="s">
        <v>4</v>
      </c>
      <c r="G6" s="17"/>
      <c r="H6" s="17"/>
      <c r="I6" s="21" t="s">
        <v>68</v>
      </c>
      <c r="J6" s="27" t="s">
        <v>10</v>
      </c>
      <c r="K6" s="28"/>
      <c r="L6" s="24"/>
      <c r="M6" s="16"/>
      <c r="N6" s="18"/>
      <c r="O6" s="18" t="s">
        <v>4</v>
      </c>
      <c r="P6" s="17"/>
      <c r="Q6" s="17"/>
      <c r="R6" s="21" t="s">
        <v>68</v>
      </c>
      <c r="S6" s="27" t="s">
        <v>10</v>
      </c>
      <c r="T6" s="28"/>
      <c r="U6" s="24"/>
      <c r="V6" s="16"/>
      <c r="W6" s="18"/>
      <c r="X6" s="18" t="s">
        <v>4</v>
      </c>
      <c r="Y6" s="17"/>
      <c r="Z6" s="17"/>
      <c r="AA6" s="21" t="s">
        <v>68</v>
      </c>
      <c r="AB6" s="27" t="s">
        <v>10</v>
      </c>
      <c r="AH6" s="7" t="s">
        <v>71</v>
      </c>
      <c r="AI6" s="8"/>
      <c r="AJ6" s="10">
        <v>355438</v>
      </c>
    </row>
    <row r="7" spans="1:36" ht="15" customHeight="1">
      <c r="A7" s="3" t="s">
        <v>2</v>
      </c>
      <c r="B7" s="22" t="s">
        <v>3</v>
      </c>
      <c r="C7" s="22" t="s">
        <v>120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6</v>
      </c>
      <c r="J7" s="23"/>
      <c r="K7" s="22" t="s">
        <v>3</v>
      </c>
      <c r="L7" s="22" t="s">
        <v>120</v>
      </c>
      <c r="M7" s="21" t="s">
        <v>5</v>
      </c>
      <c r="N7" s="21" t="s">
        <v>6</v>
      </c>
      <c r="O7" s="21" t="s">
        <v>7</v>
      </c>
      <c r="P7" s="21" t="s">
        <v>8</v>
      </c>
      <c r="Q7" s="21" t="s">
        <v>9</v>
      </c>
      <c r="R7" s="21" t="s">
        <v>6</v>
      </c>
      <c r="S7" s="23"/>
      <c r="T7" s="22" t="s">
        <v>3</v>
      </c>
      <c r="U7" s="22" t="s">
        <v>120</v>
      </c>
      <c r="V7" s="21" t="s">
        <v>5</v>
      </c>
      <c r="W7" s="21" t="s">
        <v>6</v>
      </c>
      <c r="X7" s="21" t="s">
        <v>7</v>
      </c>
      <c r="Y7" s="21" t="s">
        <v>8</v>
      </c>
      <c r="Z7" s="21" t="s">
        <v>9</v>
      </c>
      <c r="AA7" s="21" t="s">
        <v>6</v>
      </c>
      <c r="AB7" s="23"/>
      <c r="AH7" s="7" t="s">
        <v>72</v>
      </c>
      <c r="AI7" s="8"/>
      <c r="AJ7" s="10">
        <v>165182</v>
      </c>
    </row>
    <row r="8" spans="1:36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H8" s="7" t="s">
        <v>73</v>
      </c>
      <c r="AI8" s="8"/>
      <c r="AJ8" s="10">
        <v>303845</v>
      </c>
    </row>
    <row r="9" spans="1:36" ht="15" customHeight="1">
      <c r="A9" s="2" t="s">
        <v>14</v>
      </c>
      <c r="B9" s="2">
        <v>23622</v>
      </c>
      <c r="C9" s="2">
        <v>21348</v>
      </c>
      <c r="D9" s="2">
        <v>11516</v>
      </c>
      <c r="E9" s="2">
        <v>1195</v>
      </c>
      <c r="F9" s="2">
        <v>80</v>
      </c>
      <c r="G9" s="2">
        <v>20</v>
      </c>
      <c r="H9" s="2">
        <v>4651</v>
      </c>
      <c r="I9" s="4">
        <v>3886</v>
      </c>
      <c r="J9" s="2">
        <v>2274</v>
      </c>
      <c r="K9" s="5">
        <f>AF9/B9</f>
        <v>79.03492506985015</v>
      </c>
      <c r="L9" s="5">
        <f>AF9/C9</f>
        <v>87.45376616076447</v>
      </c>
      <c r="M9" s="5">
        <f>AF9/D9</f>
        <v>162.11905175408128</v>
      </c>
      <c r="N9" s="5">
        <f>AF9/E9</f>
        <v>1562.3121338912133</v>
      </c>
      <c r="O9" s="5">
        <f>AF9/F9</f>
        <v>23337.0375</v>
      </c>
      <c r="P9" s="5">
        <f>AF9/G9</f>
        <v>93348.15</v>
      </c>
      <c r="Q9" s="5">
        <f>AF9/H9</f>
        <v>401.4110943883036</v>
      </c>
      <c r="R9" s="5">
        <f>AF9/I9</f>
        <v>480.43309315491507</v>
      </c>
      <c r="S9" s="5">
        <v>821</v>
      </c>
      <c r="T9" s="5">
        <f>B9/AF9*100000</f>
        <v>1265.263425145544</v>
      </c>
      <c r="U9" s="5">
        <f>C9/AF9*100000</f>
        <v>1143.461332656298</v>
      </c>
      <c r="V9" s="5">
        <f>D9/AF9*100000</f>
        <v>616.8306495629533</v>
      </c>
      <c r="W9" s="5">
        <f>E9/AF9*100000</f>
        <v>64.00769592112967</v>
      </c>
      <c r="X9" s="5">
        <f>F9/AF9*100000</f>
        <v>4.285034036560982</v>
      </c>
      <c r="Y9" s="5">
        <f>G9/AF9*100000</f>
        <v>1.0712585091402456</v>
      </c>
      <c r="Z9" s="5">
        <f>H9/AF9*100000</f>
        <v>249.12116630056406</v>
      </c>
      <c r="AA9" s="5">
        <f>I9/AF9*100000</f>
        <v>208.1455283259497</v>
      </c>
      <c r="AB9" s="5">
        <v>121.8</v>
      </c>
      <c r="AF9" s="11">
        <f>SUM(AF13:AF16)</f>
        <v>1866963</v>
      </c>
      <c r="AH9" s="7" t="s">
        <v>74</v>
      </c>
      <c r="AI9" s="8"/>
      <c r="AJ9" s="10">
        <v>97777</v>
      </c>
    </row>
    <row r="10" spans="1:36" ht="15" customHeight="1">
      <c r="A10" s="2" t="s">
        <v>16</v>
      </c>
      <c r="B10" s="2">
        <v>20480</v>
      </c>
      <c r="C10" s="2">
        <v>18506</v>
      </c>
      <c r="D10" s="2">
        <v>10084</v>
      </c>
      <c r="E10" s="2">
        <f>E27+E34+E38+E52+E61+E63</f>
        <v>1195</v>
      </c>
      <c r="F10" s="2">
        <v>70</v>
      </c>
      <c r="G10" s="2">
        <v>12</v>
      </c>
      <c r="H10" s="2">
        <v>3767</v>
      </c>
      <c r="I10" s="4">
        <v>3378</v>
      </c>
      <c r="J10" s="2">
        <v>1974</v>
      </c>
      <c r="K10" s="5">
        <f>AF10/B10</f>
        <v>73.804931640625</v>
      </c>
      <c r="L10" s="5">
        <f>AF10/C10</f>
        <v>81.6775640332865</v>
      </c>
      <c r="M10" s="5">
        <f>AF10/D10</f>
        <v>149.89339547798494</v>
      </c>
      <c r="N10" s="5">
        <f>AF10/E10</f>
        <v>1264.8744769874477</v>
      </c>
      <c r="O10" s="5">
        <f>AF10/F10</f>
        <v>21593.214285714286</v>
      </c>
      <c r="P10" s="5">
        <f>AF10/G10</f>
        <v>125960.41666666667</v>
      </c>
      <c r="Q10" s="5">
        <f>AF10/H10</f>
        <v>401.2543137775418</v>
      </c>
      <c r="R10" s="5">
        <f>AF10/I10</f>
        <v>447.4615156897573</v>
      </c>
      <c r="S10" s="5">
        <v>765.7</v>
      </c>
      <c r="T10" s="5">
        <f>B10/AF10*100000</f>
        <v>1354.923008220175</v>
      </c>
      <c r="U10" s="5">
        <f>C10/AF10*100000</f>
        <v>1224.3264252989532</v>
      </c>
      <c r="V10" s="5">
        <f>D10/AF10*100000</f>
        <v>667.1408015084104</v>
      </c>
      <c r="W10" s="5">
        <f>E10/AF10*100000</f>
        <v>79.05922826284711</v>
      </c>
      <c r="X10" s="5">
        <f>F10/AF10*100000</f>
        <v>4.631084500752552</v>
      </c>
      <c r="Y10" s="5">
        <f>G10/AF10*100000</f>
        <v>0.7939002001290087</v>
      </c>
      <c r="Z10" s="5">
        <f>H10/AF10*100000</f>
        <v>249.218504490498</v>
      </c>
      <c r="AA10" s="5">
        <f>I10/AF10*100000</f>
        <v>223.48290633631595</v>
      </c>
      <c r="AB10" s="5">
        <v>130.6</v>
      </c>
      <c r="AF10" s="12">
        <f>AF19+AF20+AF27+AF34+AF35+AF38+AF39+AF52+AF61+AF62+AF63+AF74+AF75+AF78+AF84</f>
        <v>1511525</v>
      </c>
      <c r="AH10" s="7" t="s">
        <v>75</v>
      </c>
      <c r="AI10" s="8"/>
      <c r="AJ10" s="10">
        <v>168973</v>
      </c>
    </row>
    <row r="11" spans="1:36" ht="15" customHeight="1">
      <c r="A11" s="2" t="s">
        <v>17</v>
      </c>
      <c r="B11" s="2">
        <v>3142</v>
      </c>
      <c r="C11" s="2">
        <v>2842</v>
      </c>
      <c r="D11" s="2">
        <v>1432</v>
      </c>
      <c r="E11" s="4" t="s">
        <v>15</v>
      </c>
      <c r="F11" s="2">
        <v>10</v>
      </c>
      <c r="G11" s="2">
        <v>8</v>
      </c>
      <c r="H11" s="2">
        <v>884</v>
      </c>
      <c r="I11" s="4">
        <v>508</v>
      </c>
      <c r="J11" s="2">
        <v>300</v>
      </c>
      <c r="K11" s="5">
        <f>AF11/B11</f>
        <v>113.12476129853596</v>
      </c>
      <c r="L11" s="5">
        <f>AF11/C11</f>
        <v>125.0661505981703</v>
      </c>
      <c r="M11" s="5">
        <f>AF11/D11</f>
        <v>248.2108938547486</v>
      </c>
      <c r="N11" s="4" t="s">
        <v>15</v>
      </c>
      <c r="O11" s="5">
        <f>AF11/F11</f>
        <v>35543.8</v>
      </c>
      <c r="P11" s="5">
        <f>AF11/G11</f>
        <v>44429.75</v>
      </c>
      <c r="Q11" s="5">
        <f>AF11/H11</f>
        <v>402.079185520362</v>
      </c>
      <c r="R11" s="5">
        <f>AF11/I11</f>
        <v>699.6811023622047</v>
      </c>
      <c r="S11" s="5">
        <v>1184.8</v>
      </c>
      <c r="T11" s="5">
        <f>B11/AF11*100000</f>
        <v>883.979765810071</v>
      </c>
      <c r="U11" s="5">
        <f>C11/AF11*100000</f>
        <v>799.5768600993703</v>
      </c>
      <c r="V11" s="5">
        <f>D11/AF11*100000</f>
        <v>402.8832032590775</v>
      </c>
      <c r="W11" s="4" t="s">
        <v>15</v>
      </c>
      <c r="X11" s="5">
        <f>F11/AF11*100000</f>
        <v>2.8134301903566867</v>
      </c>
      <c r="Y11" s="5">
        <f>G11/AF11*100000</f>
        <v>2.2507441522853493</v>
      </c>
      <c r="Z11" s="5">
        <f>H11/AF11*100000</f>
        <v>248.7072288275311</v>
      </c>
      <c r="AA11" s="5">
        <f>I11/AF11*100000</f>
        <v>142.9222536701197</v>
      </c>
      <c r="AB11" s="5">
        <v>84.4</v>
      </c>
      <c r="AF11" s="11">
        <f>AF9-AF10</f>
        <v>355438</v>
      </c>
      <c r="AH11" s="7" t="s">
        <v>76</v>
      </c>
      <c r="AI11" s="8"/>
      <c r="AJ11" s="10">
        <v>138963</v>
      </c>
    </row>
    <row r="12" spans="1:36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H12" s="7" t="s">
        <v>77</v>
      </c>
      <c r="AI12" s="8"/>
      <c r="AJ12" s="10">
        <v>193114</v>
      </c>
    </row>
    <row r="13" spans="1:36" ht="15" customHeight="1">
      <c r="A13" s="2" t="s">
        <v>18</v>
      </c>
      <c r="B13" s="2">
        <v>9635</v>
      </c>
      <c r="C13" s="2">
        <v>8656</v>
      </c>
      <c r="D13" s="2">
        <v>4446</v>
      </c>
      <c r="E13" s="2">
        <f>E26+E33</f>
        <v>415</v>
      </c>
      <c r="F13" s="2">
        <v>20</v>
      </c>
      <c r="G13" s="2">
        <v>6</v>
      </c>
      <c r="H13" s="2">
        <v>1831</v>
      </c>
      <c r="I13" s="4">
        <f>I18+I26+I33</f>
        <v>1938</v>
      </c>
      <c r="J13" s="2">
        <v>979</v>
      </c>
      <c r="K13" s="5">
        <f>AF13/B13</f>
        <v>85.48323819408407</v>
      </c>
      <c r="L13" s="5">
        <f>AF13/C13</f>
        <v>95.15145563770795</v>
      </c>
      <c r="M13" s="5">
        <f>AF13/D13</f>
        <v>185.25213675213675</v>
      </c>
      <c r="N13" s="5">
        <f>AF13/E13</f>
        <v>1984.6530120481927</v>
      </c>
      <c r="O13" s="5">
        <f>AF13/F13</f>
        <v>41181.55</v>
      </c>
      <c r="P13" s="5">
        <f>AF13/G13</f>
        <v>137271.83333333334</v>
      </c>
      <c r="Q13" s="5">
        <f>AF13/H13</f>
        <v>449.8257782632441</v>
      </c>
      <c r="R13" s="4" t="s">
        <v>15</v>
      </c>
      <c r="S13" s="5">
        <v>841.3</v>
      </c>
      <c r="T13" s="5">
        <f>B13/AF13*100000</f>
        <v>1169.8199800638877</v>
      </c>
      <c r="U13" s="5">
        <f>C13/AF13*100000</f>
        <v>1050.9560713474846</v>
      </c>
      <c r="V13" s="5">
        <f>D13/AF13*100000</f>
        <v>539.8048397886918</v>
      </c>
      <c r="W13" s="5">
        <f>E13/AF13*100000</f>
        <v>50.386641590712344</v>
      </c>
      <c r="X13" s="5">
        <f>F13/AF13*100000</f>
        <v>2.4282718838897517</v>
      </c>
      <c r="Y13" s="5">
        <f>G13/AF13*100000</f>
        <v>0.7284815651669254</v>
      </c>
      <c r="Z13" s="5">
        <f>H13/AF13*100000</f>
        <v>222.30829097010675</v>
      </c>
      <c r="AA13" s="5">
        <f>I13/AF13*100000</f>
        <v>235.29954554891694</v>
      </c>
      <c r="AB13" s="5">
        <v>118.9</v>
      </c>
      <c r="AF13" s="11">
        <f>AF18+AF26+AF33</f>
        <v>823631</v>
      </c>
      <c r="AH13" s="7" t="s">
        <v>78</v>
      </c>
      <c r="AI13" s="8"/>
      <c r="AJ13" s="10">
        <v>82156</v>
      </c>
    </row>
    <row r="14" spans="1:36" ht="15" customHeight="1">
      <c r="A14" s="2" t="s">
        <v>19</v>
      </c>
      <c r="B14" s="2">
        <v>6985</v>
      </c>
      <c r="C14" s="2">
        <v>6344</v>
      </c>
      <c r="D14" s="2">
        <v>3616</v>
      </c>
      <c r="E14" s="2">
        <f>E37</f>
        <v>40</v>
      </c>
      <c r="F14" s="2">
        <v>50</v>
      </c>
      <c r="G14" s="2">
        <v>4</v>
      </c>
      <c r="H14" s="2">
        <v>1250</v>
      </c>
      <c r="I14" s="4">
        <f>I37+I73</f>
        <v>1384</v>
      </c>
      <c r="J14" s="2">
        <v>641</v>
      </c>
      <c r="K14" s="5">
        <f>AF14/B14</f>
        <v>67.4755905511811</v>
      </c>
      <c r="L14" s="5">
        <f>AF14/C14</f>
        <v>74.29334804539722</v>
      </c>
      <c r="M14" s="5">
        <f>AF14/D14</f>
        <v>130.34209070796462</v>
      </c>
      <c r="N14" s="5">
        <f>AF14/E14</f>
        <v>11782.925</v>
      </c>
      <c r="O14" s="5">
        <f>AF14/F14</f>
        <v>9426.34</v>
      </c>
      <c r="P14" s="5">
        <f>AF14/G14</f>
        <v>117829.25</v>
      </c>
      <c r="Q14" s="5">
        <f>AF14/H14</f>
        <v>377.0536</v>
      </c>
      <c r="R14" s="4" t="s">
        <v>15</v>
      </c>
      <c r="S14" s="5">
        <v>735.3</v>
      </c>
      <c r="T14" s="5">
        <f>B14/AF14*100000</f>
        <v>1482.0174107872197</v>
      </c>
      <c r="U14" s="5">
        <f>C14/AF14*100000</f>
        <v>1346.0155267049565</v>
      </c>
      <c r="V14" s="5">
        <f>D14/AF14*100000</f>
        <v>767.2118765077432</v>
      </c>
      <c r="W14" s="5">
        <f>E14/AF14*100000</f>
        <v>8.486857041014858</v>
      </c>
      <c r="X14" s="5">
        <f>F14/AF14*100000</f>
        <v>10.608571301268572</v>
      </c>
      <c r="Y14" s="5">
        <f>G14/AF14*100000</f>
        <v>0.8486857041014859</v>
      </c>
      <c r="Z14" s="5">
        <f>H14/AF14*100000</f>
        <v>265.21428253171433</v>
      </c>
      <c r="AA14" s="5">
        <f>I14/AF14*100000</f>
        <v>293.6452536191141</v>
      </c>
      <c r="AB14" s="5">
        <v>136</v>
      </c>
      <c r="AF14" s="12">
        <f>AF37+AF73</f>
        <v>471317</v>
      </c>
      <c r="AH14" s="7" t="s">
        <v>79</v>
      </c>
      <c r="AI14" s="8"/>
      <c r="AJ14" s="10">
        <v>22103</v>
      </c>
    </row>
    <row r="15" spans="1:36" ht="15" customHeight="1">
      <c r="A15" s="2" t="s">
        <v>20</v>
      </c>
      <c r="B15" s="2">
        <v>5662</v>
      </c>
      <c r="C15" s="2">
        <v>5066</v>
      </c>
      <c r="D15" s="2">
        <v>2994</v>
      </c>
      <c r="E15" s="2">
        <f>E51+E60</f>
        <v>740</v>
      </c>
      <c r="F15" s="4" t="s">
        <v>15</v>
      </c>
      <c r="G15" s="2">
        <v>6</v>
      </c>
      <c r="H15" s="2">
        <v>1121</v>
      </c>
      <c r="I15" s="4">
        <f>I51</f>
        <v>205</v>
      </c>
      <c r="J15" s="2">
        <v>596</v>
      </c>
      <c r="K15" s="5">
        <f>AF15/B15</f>
        <v>85.8650653479336</v>
      </c>
      <c r="L15" s="5">
        <f>AF15/C15</f>
        <v>95.96683774180813</v>
      </c>
      <c r="M15" s="5">
        <f>AF15/D15</f>
        <v>162.3807615230461</v>
      </c>
      <c r="N15" s="5">
        <f>AF15/E15</f>
        <v>656.9837837837838</v>
      </c>
      <c r="O15" s="4" t="s">
        <v>15</v>
      </c>
      <c r="P15" s="5">
        <f>AF15/G15</f>
        <v>81028</v>
      </c>
      <c r="Q15" s="5">
        <f>AF15/H15</f>
        <v>433.6913470115968</v>
      </c>
      <c r="R15" s="4" t="s">
        <v>15</v>
      </c>
      <c r="S15" s="5">
        <v>815.7</v>
      </c>
      <c r="T15" s="5">
        <f>B15/AF15*100000</f>
        <v>1164.6179921344062</v>
      </c>
      <c r="U15" s="5">
        <f>C15/AF15*100000</f>
        <v>1042.0266245413106</v>
      </c>
      <c r="V15" s="5">
        <f>D15/AF15*100000</f>
        <v>615.8365009626302</v>
      </c>
      <c r="W15" s="5">
        <f>E15/AF15*100000</f>
        <v>152.21075842095738</v>
      </c>
      <c r="X15" s="4" t="s">
        <v>15</v>
      </c>
      <c r="Y15" s="5">
        <f>G15/AF15*100000</f>
        <v>1.2341412844942488</v>
      </c>
      <c r="Z15" s="5">
        <f>H15/AF15*100000</f>
        <v>230.57872998634215</v>
      </c>
      <c r="AA15" s="5">
        <f>I15/AF15*100000</f>
        <v>42.16649388688684</v>
      </c>
      <c r="AB15" s="5">
        <v>122.6</v>
      </c>
      <c r="AF15" s="12">
        <f>AF51+AF60</f>
        <v>486168</v>
      </c>
      <c r="AH15" s="7" t="s">
        <v>80</v>
      </c>
      <c r="AI15" s="8"/>
      <c r="AJ15" s="10">
        <v>49253</v>
      </c>
    </row>
    <row r="16" spans="1:36" ht="15" customHeight="1">
      <c r="A16" s="2" t="s">
        <v>21</v>
      </c>
      <c r="B16" s="2">
        <v>1340</v>
      </c>
      <c r="C16" s="2">
        <v>1282</v>
      </c>
      <c r="D16" s="2">
        <v>460</v>
      </c>
      <c r="E16" s="4" t="s">
        <v>15</v>
      </c>
      <c r="F16" s="2">
        <v>10</v>
      </c>
      <c r="G16" s="2">
        <v>4</v>
      </c>
      <c r="H16" s="2">
        <v>449</v>
      </c>
      <c r="I16" s="4">
        <f>I83</f>
        <v>359</v>
      </c>
      <c r="J16" s="2">
        <v>58</v>
      </c>
      <c r="K16" s="5">
        <f>AF16/B16</f>
        <v>64.06492537313433</v>
      </c>
      <c r="L16" s="5">
        <f>AF16/C16</f>
        <v>66.96333853354135</v>
      </c>
      <c r="M16" s="5">
        <f>AF16/D16</f>
        <v>186.62391304347827</v>
      </c>
      <c r="N16" s="4" t="s">
        <v>15</v>
      </c>
      <c r="O16" s="5">
        <f>AF16/F16</f>
        <v>8584.7</v>
      </c>
      <c r="P16" s="5">
        <f>AF16/G16</f>
        <v>21461.75</v>
      </c>
      <c r="Q16" s="5">
        <f>AF16/H16</f>
        <v>191.19599109131403</v>
      </c>
      <c r="R16" s="4" t="s">
        <v>15</v>
      </c>
      <c r="S16" s="5">
        <v>1480.1</v>
      </c>
      <c r="T16" s="5">
        <f>B16/AF16*100000</f>
        <v>1560.9165142637482</v>
      </c>
      <c r="U16" s="5">
        <f>C16/AF16*100000</f>
        <v>1493.3544561836757</v>
      </c>
      <c r="V16" s="5">
        <f>D16/AF16*100000</f>
        <v>535.8370123591972</v>
      </c>
      <c r="W16" s="4" t="s">
        <v>15</v>
      </c>
      <c r="X16" s="5">
        <f>F16/AF16*100000</f>
        <v>11.648630703460809</v>
      </c>
      <c r="Y16" s="5">
        <f>G16/AF16*100000</f>
        <v>4.659452281384323</v>
      </c>
      <c r="Z16" s="5">
        <f>H16/AF16*100000</f>
        <v>523.0235185853903</v>
      </c>
      <c r="AA16" s="5">
        <f>I16/AF16*100000</f>
        <v>418.18584225424297</v>
      </c>
      <c r="AB16" s="5">
        <v>67.6</v>
      </c>
      <c r="AF16" s="12">
        <f>AF77+AF83</f>
        <v>85847</v>
      </c>
      <c r="AH16" s="7" t="s">
        <v>81</v>
      </c>
      <c r="AI16" s="8"/>
      <c r="AJ16" s="10">
        <v>23067</v>
      </c>
    </row>
    <row r="17" spans="1:36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H17" s="7" t="s">
        <v>82</v>
      </c>
      <c r="AI17" s="8"/>
      <c r="AJ17" s="10">
        <v>19607</v>
      </c>
    </row>
    <row r="18" spans="1:36" ht="15" customHeight="1">
      <c r="A18" s="2" t="s">
        <v>122</v>
      </c>
      <c r="B18" s="2">
        <v>2992</v>
      </c>
      <c r="C18" s="2">
        <v>2776</v>
      </c>
      <c r="D18" s="2">
        <v>1175</v>
      </c>
      <c r="E18" s="4" t="s">
        <v>15</v>
      </c>
      <c r="F18" s="4" t="s">
        <v>15</v>
      </c>
      <c r="G18" s="4" t="s">
        <v>15</v>
      </c>
      <c r="H18" s="2">
        <v>633</v>
      </c>
      <c r="I18" s="4">
        <v>968</v>
      </c>
      <c r="J18" s="2">
        <v>216</v>
      </c>
      <c r="K18" s="5">
        <f>AF18/B18</f>
        <v>72.95153743315508</v>
      </c>
      <c r="L18" s="5">
        <f>AF18/C18</f>
        <v>78.6278818443804</v>
      </c>
      <c r="M18" s="5">
        <f>AF18/D18</f>
        <v>185.76255319148936</v>
      </c>
      <c r="N18" s="4" t="s">
        <v>15</v>
      </c>
      <c r="O18" s="4" t="s">
        <v>15</v>
      </c>
      <c r="P18" s="4" t="s">
        <v>15</v>
      </c>
      <c r="Q18" s="5">
        <f>AF18/H18</f>
        <v>344.81990521327015</v>
      </c>
      <c r="R18" s="5">
        <f>AF18/I18</f>
        <v>225.48657024793388</v>
      </c>
      <c r="S18" s="5">
        <v>1010.5</v>
      </c>
      <c r="T18" s="5">
        <f>B18/AF18*100000</f>
        <v>1370.7730298573792</v>
      </c>
      <c r="U18" s="5">
        <f>C18/AF18*100000</f>
        <v>1271.8134795735577</v>
      </c>
      <c r="V18" s="5">
        <f>D18/AF18*100000</f>
        <v>538.3216277013437</v>
      </c>
      <c r="W18" s="4" t="s">
        <v>15</v>
      </c>
      <c r="X18" s="4" t="s">
        <v>15</v>
      </c>
      <c r="Y18" s="4" t="s">
        <v>15</v>
      </c>
      <c r="Z18" s="5">
        <f>H18/AF18*100000</f>
        <v>290.0064598595324</v>
      </c>
      <c r="AA18" s="5">
        <f>I18/AF18*100000</f>
        <v>443.4853920126815</v>
      </c>
      <c r="AB18" s="5">
        <v>99</v>
      </c>
      <c r="AF18" s="13">
        <f>AF19+AF20+AF21+AF23</f>
        <v>218271</v>
      </c>
      <c r="AH18" s="7" t="s">
        <v>83</v>
      </c>
      <c r="AI18" s="8"/>
      <c r="AJ18" s="10">
        <v>42191</v>
      </c>
    </row>
    <row r="19" spans="1:36" ht="15" customHeight="1">
      <c r="A19" s="2" t="s">
        <v>22</v>
      </c>
      <c r="B19" s="2">
        <v>1843</v>
      </c>
      <c r="C19" s="2">
        <v>1627</v>
      </c>
      <c r="D19" s="2">
        <v>849</v>
      </c>
      <c r="E19" s="4" t="s">
        <v>15</v>
      </c>
      <c r="F19" s="4" t="s">
        <v>15</v>
      </c>
      <c r="G19" s="4" t="s">
        <v>15</v>
      </c>
      <c r="H19" s="2">
        <v>530</v>
      </c>
      <c r="I19" s="4">
        <v>248</v>
      </c>
      <c r="J19" s="2">
        <v>216</v>
      </c>
      <c r="K19" s="5">
        <f>AF19/B19</f>
        <v>75.40043407487792</v>
      </c>
      <c r="L19" s="5">
        <f>AF19/C19</f>
        <v>85.41057160417947</v>
      </c>
      <c r="M19" s="5">
        <f>AF19/D19</f>
        <v>163.67844522968198</v>
      </c>
      <c r="N19" s="4" t="s">
        <v>15</v>
      </c>
      <c r="O19" s="4" t="s">
        <v>15</v>
      </c>
      <c r="P19" s="4" t="s">
        <v>15</v>
      </c>
      <c r="Q19" s="5">
        <f>AF19/H19</f>
        <v>262.1943396226415</v>
      </c>
      <c r="R19" s="5">
        <f>AF19/I19</f>
        <v>560.3346774193549</v>
      </c>
      <c r="S19" s="5">
        <v>643.3</v>
      </c>
      <c r="T19" s="5">
        <f>B19/AF19*100000</f>
        <v>1326.2523117664414</v>
      </c>
      <c r="U19" s="5">
        <f>C19/AF19*100000</f>
        <v>1170.8152529810093</v>
      </c>
      <c r="V19" s="5">
        <f>D19/AF19*100000</f>
        <v>610.9539949482955</v>
      </c>
      <c r="W19" s="4" t="s">
        <v>15</v>
      </c>
      <c r="X19" s="4" t="s">
        <v>15</v>
      </c>
      <c r="Y19" s="4" t="s">
        <v>15</v>
      </c>
      <c r="Z19" s="5">
        <f>H19/AF19*100000</f>
        <v>381.396486834625</v>
      </c>
      <c r="AA19" s="5">
        <f>I19/AF19*100000</f>
        <v>178.4647711980887</v>
      </c>
      <c r="AB19" s="5">
        <v>155.4</v>
      </c>
      <c r="AF19" s="10">
        <v>138963</v>
      </c>
      <c r="AH19" s="7" t="s">
        <v>84</v>
      </c>
      <c r="AI19" s="8"/>
      <c r="AJ19" s="10">
        <v>46446</v>
      </c>
    </row>
    <row r="20" spans="1:36" ht="15" customHeight="1">
      <c r="A20" s="2" t="s">
        <v>23</v>
      </c>
      <c r="B20" s="2">
        <v>641</v>
      </c>
      <c r="C20" s="2">
        <v>641</v>
      </c>
      <c r="D20" s="2">
        <v>326</v>
      </c>
      <c r="E20" s="4" t="s">
        <v>15</v>
      </c>
      <c r="F20" s="4" t="s">
        <v>15</v>
      </c>
      <c r="G20" s="4" t="s">
        <v>15</v>
      </c>
      <c r="H20" s="2">
        <v>103</v>
      </c>
      <c r="I20" s="4">
        <v>212</v>
      </c>
      <c r="J20" s="4" t="s">
        <v>15</v>
      </c>
      <c r="K20" s="5">
        <f>AF20/B20</f>
        <v>72.45865834633385</v>
      </c>
      <c r="L20" s="5">
        <f>AF20/C20</f>
        <v>72.45865834633385</v>
      </c>
      <c r="M20" s="5">
        <f>AF20/D20</f>
        <v>142.4723926380368</v>
      </c>
      <c r="N20" s="4" t="s">
        <v>15</v>
      </c>
      <c r="O20" s="4" t="s">
        <v>15</v>
      </c>
      <c r="P20" s="4" t="s">
        <v>15</v>
      </c>
      <c r="Q20" s="5">
        <f>AF20/H20</f>
        <v>450.93203883495147</v>
      </c>
      <c r="R20" s="5">
        <f>AF20/I20</f>
        <v>219.08490566037736</v>
      </c>
      <c r="S20" s="4" t="s">
        <v>15</v>
      </c>
      <c r="T20" s="5">
        <f>B20/AF20*100000</f>
        <v>1380.097317314731</v>
      </c>
      <c r="U20" s="5">
        <f>C20/AF20*100000</f>
        <v>1380.097317314731</v>
      </c>
      <c r="V20" s="5">
        <f>D20/AF20*100000</f>
        <v>701.890367308272</v>
      </c>
      <c r="W20" s="4" t="s">
        <v>15</v>
      </c>
      <c r="X20" s="4" t="s">
        <v>15</v>
      </c>
      <c r="Y20" s="4" t="s">
        <v>15</v>
      </c>
      <c r="Z20" s="5">
        <f>H20/AF20*100000</f>
        <v>221.7629074624295</v>
      </c>
      <c r="AA20" s="5">
        <f>I20/AF20*100000</f>
        <v>456.4440425440296</v>
      </c>
      <c r="AB20" s="4" t="s">
        <v>15</v>
      </c>
      <c r="AF20" s="10">
        <v>46446</v>
      </c>
      <c r="AH20" s="7" t="s">
        <v>85</v>
      </c>
      <c r="AI20" s="8"/>
      <c r="AJ20" s="10">
        <v>58225</v>
      </c>
    </row>
    <row r="21" spans="1:36" ht="15" customHeight="1">
      <c r="A21" s="2" t="s">
        <v>123</v>
      </c>
      <c r="B21" s="4" t="s">
        <v>15</v>
      </c>
      <c r="C21" s="4" t="s">
        <v>15</v>
      </c>
      <c r="D21" s="4" t="s">
        <v>15</v>
      </c>
      <c r="E21" s="4" t="s">
        <v>15</v>
      </c>
      <c r="F21" s="4" t="s">
        <v>15</v>
      </c>
      <c r="G21" s="4" t="s">
        <v>15</v>
      </c>
      <c r="H21" s="4" t="s">
        <v>15</v>
      </c>
      <c r="I21" s="4" t="s">
        <v>15</v>
      </c>
      <c r="J21" s="4" t="s">
        <v>15</v>
      </c>
      <c r="K21" s="4" t="s">
        <v>15</v>
      </c>
      <c r="L21" s="4" t="s">
        <v>15</v>
      </c>
      <c r="M21" s="4" t="s">
        <v>15</v>
      </c>
      <c r="N21" s="6" t="s">
        <v>15</v>
      </c>
      <c r="O21" s="4" t="s">
        <v>15</v>
      </c>
      <c r="P21" s="4" t="s">
        <v>15</v>
      </c>
      <c r="Q21" s="4" t="s">
        <v>15</v>
      </c>
      <c r="R21" s="4" t="s">
        <v>15</v>
      </c>
      <c r="S21" s="4" t="s">
        <v>15</v>
      </c>
      <c r="T21" s="4" t="s">
        <v>15</v>
      </c>
      <c r="U21" s="4" t="s">
        <v>15</v>
      </c>
      <c r="V21" s="4" t="s">
        <v>15</v>
      </c>
      <c r="W21" s="4" t="s">
        <v>15</v>
      </c>
      <c r="X21" s="4" t="s">
        <v>15</v>
      </c>
      <c r="Y21" s="4" t="s">
        <v>15</v>
      </c>
      <c r="Z21" s="4" t="s">
        <v>15</v>
      </c>
      <c r="AA21" s="4" t="s">
        <v>15</v>
      </c>
      <c r="AB21" s="4" t="s">
        <v>15</v>
      </c>
      <c r="AF21" s="12">
        <f>AF22</f>
        <v>6965</v>
      </c>
      <c r="AH21" s="7" t="s">
        <v>86</v>
      </c>
      <c r="AI21" s="8"/>
      <c r="AJ21" s="10">
        <v>100623</v>
      </c>
    </row>
    <row r="22" spans="1:36" ht="15" customHeight="1">
      <c r="A22" s="2" t="s">
        <v>24</v>
      </c>
      <c r="B22" s="4" t="s">
        <v>15</v>
      </c>
      <c r="C22" s="4" t="s">
        <v>15</v>
      </c>
      <c r="D22" s="4" t="s">
        <v>15</v>
      </c>
      <c r="E22" s="4" t="s">
        <v>15</v>
      </c>
      <c r="F22" s="4" t="s">
        <v>15</v>
      </c>
      <c r="G22" s="4" t="s">
        <v>15</v>
      </c>
      <c r="H22" s="4" t="s">
        <v>15</v>
      </c>
      <c r="I22" s="4" t="s">
        <v>15</v>
      </c>
      <c r="J22" s="4" t="s">
        <v>15</v>
      </c>
      <c r="K22" s="4" t="s">
        <v>15</v>
      </c>
      <c r="L22" s="4" t="s">
        <v>15</v>
      </c>
      <c r="M22" s="4" t="s">
        <v>15</v>
      </c>
      <c r="N22" s="6" t="s">
        <v>15</v>
      </c>
      <c r="O22" s="4" t="s">
        <v>15</v>
      </c>
      <c r="P22" s="4" t="s">
        <v>15</v>
      </c>
      <c r="Q22" s="4" t="s">
        <v>15</v>
      </c>
      <c r="R22" s="4" t="s">
        <v>15</v>
      </c>
      <c r="S22" s="4" t="s">
        <v>15</v>
      </c>
      <c r="T22" s="4" t="s">
        <v>15</v>
      </c>
      <c r="U22" s="4" t="s">
        <v>15</v>
      </c>
      <c r="V22" s="4" t="s">
        <v>15</v>
      </c>
      <c r="W22" s="4" t="s">
        <v>15</v>
      </c>
      <c r="X22" s="4" t="s">
        <v>15</v>
      </c>
      <c r="Y22" s="4" t="s">
        <v>15</v>
      </c>
      <c r="Z22" s="4" t="s">
        <v>15</v>
      </c>
      <c r="AA22" s="4" t="s">
        <v>15</v>
      </c>
      <c r="AB22" s="4" t="s">
        <v>15</v>
      </c>
      <c r="AF22" s="10">
        <v>6965</v>
      </c>
      <c r="AH22" s="7" t="s">
        <v>87</v>
      </c>
      <c r="AI22" s="8"/>
      <c r="AJ22" s="10">
        <v>6965</v>
      </c>
    </row>
    <row r="23" spans="1:36" ht="15" customHeight="1">
      <c r="A23" s="2" t="s">
        <v>124</v>
      </c>
      <c r="B23" s="2">
        <v>508</v>
      </c>
      <c r="C23" s="2">
        <v>508</v>
      </c>
      <c r="D23" s="4" t="s">
        <v>15</v>
      </c>
      <c r="E23" s="4" t="s">
        <v>15</v>
      </c>
      <c r="F23" s="4" t="s">
        <v>15</v>
      </c>
      <c r="G23" s="4" t="s">
        <v>15</v>
      </c>
      <c r="H23" s="4" t="s">
        <v>15</v>
      </c>
      <c r="I23" s="2">
        <v>508</v>
      </c>
      <c r="J23" s="4" t="s">
        <v>15</v>
      </c>
      <c r="K23" s="5">
        <f>AF23/B23</f>
        <v>50.97834645669291</v>
      </c>
      <c r="L23" s="5">
        <f>AF23/C23</f>
        <v>50.97834645669291</v>
      </c>
      <c r="M23" s="4" t="s">
        <v>15</v>
      </c>
      <c r="N23" s="4" t="s">
        <v>15</v>
      </c>
      <c r="O23" s="4" t="s">
        <v>15</v>
      </c>
      <c r="P23" s="4" t="s">
        <v>15</v>
      </c>
      <c r="Q23" s="4" t="s">
        <v>15</v>
      </c>
      <c r="R23" s="5">
        <f>AF23/I23</f>
        <v>50.97834645669291</v>
      </c>
      <c r="S23" s="4" t="s">
        <v>15</v>
      </c>
      <c r="T23" s="5">
        <f>B23/AF23*100000</f>
        <v>1961.617175734641</v>
      </c>
      <c r="U23" s="5">
        <f>C23/AF23*100000</f>
        <v>1961.617175734641</v>
      </c>
      <c r="V23" s="4" t="s">
        <v>15</v>
      </c>
      <c r="W23" s="4" t="s">
        <v>15</v>
      </c>
      <c r="X23" s="4" t="s">
        <v>15</v>
      </c>
      <c r="Y23" s="4" t="s">
        <v>15</v>
      </c>
      <c r="Z23" s="4" t="s">
        <v>15</v>
      </c>
      <c r="AA23" s="5">
        <f>I23/AF23*100000</f>
        <v>1961.617175734641</v>
      </c>
      <c r="AB23" s="4" t="s">
        <v>15</v>
      </c>
      <c r="AF23" s="12">
        <f>AF24</f>
        <v>25897</v>
      </c>
      <c r="AH23" s="7" t="s">
        <v>88</v>
      </c>
      <c r="AI23" s="8"/>
      <c r="AJ23" s="10">
        <v>25897</v>
      </c>
    </row>
    <row r="24" spans="1:36" ht="15" customHeight="1">
      <c r="A24" s="2" t="s">
        <v>25</v>
      </c>
      <c r="B24" s="2">
        <v>508</v>
      </c>
      <c r="C24" s="2">
        <v>508</v>
      </c>
      <c r="D24" s="4" t="s">
        <v>15</v>
      </c>
      <c r="E24" s="4" t="s">
        <v>15</v>
      </c>
      <c r="F24" s="4" t="s">
        <v>15</v>
      </c>
      <c r="G24" s="4" t="s">
        <v>15</v>
      </c>
      <c r="H24" s="4" t="s">
        <v>15</v>
      </c>
      <c r="I24" s="2">
        <v>508</v>
      </c>
      <c r="J24" s="4" t="s">
        <v>15</v>
      </c>
      <c r="K24" s="5">
        <f>AF24/B24</f>
        <v>50.97834645669291</v>
      </c>
      <c r="L24" s="5">
        <f>AF24/C24</f>
        <v>50.97834645669291</v>
      </c>
      <c r="M24" s="4" t="s">
        <v>15</v>
      </c>
      <c r="N24" s="4" t="s">
        <v>15</v>
      </c>
      <c r="O24" s="4" t="s">
        <v>15</v>
      </c>
      <c r="P24" s="4" t="s">
        <v>15</v>
      </c>
      <c r="Q24" s="4" t="s">
        <v>15</v>
      </c>
      <c r="R24" s="5">
        <f>AF24/I24</f>
        <v>50.97834645669291</v>
      </c>
      <c r="S24" s="4" t="s">
        <v>15</v>
      </c>
      <c r="T24" s="5">
        <f>B24/AF24*100000</f>
        <v>1961.617175734641</v>
      </c>
      <c r="U24" s="5">
        <f>C24/AF24*100000</f>
        <v>1961.617175734641</v>
      </c>
      <c r="V24" s="4" t="s">
        <v>15</v>
      </c>
      <c r="W24" s="4" t="s">
        <v>15</v>
      </c>
      <c r="X24" s="4" t="s">
        <v>15</v>
      </c>
      <c r="Y24" s="4" t="s">
        <v>15</v>
      </c>
      <c r="Z24" s="4" t="s">
        <v>15</v>
      </c>
      <c r="AA24" s="5">
        <f>I24/AF24*100000</f>
        <v>1961.617175734641</v>
      </c>
      <c r="AB24" s="4" t="s">
        <v>15</v>
      </c>
      <c r="AF24" s="10">
        <v>25897</v>
      </c>
      <c r="AH24" s="7" t="s">
        <v>89</v>
      </c>
      <c r="AI24" s="8"/>
      <c r="AJ24" s="10">
        <v>38986</v>
      </c>
    </row>
    <row r="25" spans="1:36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H25" s="7" t="s">
        <v>90</v>
      </c>
      <c r="AI25" s="8"/>
      <c r="AJ25" s="14">
        <v>7114</v>
      </c>
    </row>
    <row r="26" spans="1:36" ht="15" customHeight="1">
      <c r="A26" s="2" t="s">
        <v>125</v>
      </c>
      <c r="B26" s="2">
        <v>3974</v>
      </c>
      <c r="C26" s="2">
        <v>3557</v>
      </c>
      <c r="D26" s="2">
        <v>1924</v>
      </c>
      <c r="E26" s="2">
        <v>196</v>
      </c>
      <c r="F26" s="2">
        <v>20</v>
      </c>
      <c r="G26" s="2">
        <v>6</v>
      </c>
      <c r="H26" s="2">
        <v>791</v>
      </c>
      <c r="I26" s="4">
        <v>620</v>
      </c>
      <c r="J26" s="2">
        <v>417</v>
      </c>
      <c r="K26" s="5">
        <f aca="true" t="shared" si="0" ref="K26:K31">AF26/B26</f>
        <v>91.34197282335178</v>
      </c>
      <c r="L26" s="5">
        <f>AF26/C26</f>
        <v>102.05032330615687</v>
      </c>
      <c r="M26" s="5">
        <f>AF26/D26</f>
        <v>188.66580041580042</v>
      </c>
      <c r="N26" s="5">
        <f>AF26/E26</f>
        <v>1852.0051020408164</v>
      </c>
      <c r="O26" s="5">
        <f>AF26/F26</f>
        <v>18149.65</v>
      </c>
      <c r="P26" s="5">
        <f>AF26/G26</f>
        <v>60498.833333333336</v>
      </c>
      <c r="Q26" s="5">
        <f>AF26/H26</f>
        <v>458.9039190897598</v>
      </c>
      <c r="R26" s="5">
        <f>AF26/I26</f>
        <v>585.4725806451613</v>
      </c>
      <c r="S26" s="5">
        <v>870.5</v>
      </c>
      <c r="T26" s="5">
        <f aca="true" t="shared" si="1" ref="T26:T31">B26/AF26*100000</f>
        <v>1094.7869518144978</v>
      </c>
      <c r="U26" s="5">
        <f>C26/AF26*100000</f>
        <v>979.9087034736207</v>
      </c>
      <c r="V26" s="5">
        <f>D26/AF26*100000</f>
        <v>530.0377693233754</v>
      </c>
      <c r="W26" s="5">
        <f>E26/AF26*100000</f>
        <v>53.99553159427317</v>
      </c>
      <c r="X26" s="5">
        <f>F26/AF26*100000</f>
        <v>5.509748121864609</v>
      </c>
      <c r="Y26" s="5">
        <f>G26/AF26*100000</f>
        <v>1.6529244365593827</v>
      </c>
      <c r="Z26" s="5">
        <f>H26/AF26*100000</f>
        <v>217.91053821974526</v>
      </c>
      <c r="AA26" s="5">
        <f>I26/AF26*100000</f>
        <v>170.80219177780288</v>
      </c>
      <c r="AB26" s="5">
        <v>114.9</v>
      </c>
      <c r="AF26" s="12">
        <f>AF27+AF28</f>
        <v>362993</v>
      </c>
      <c r="AH26" s="7" t="s">
        <v>91</v>
      </c>
      <c r="AI26" s="8"/>
      <c r="AJ26" s="14">
        <v>13048</v>
      </c>
    </row>
    <row r="27" spans="1:36" ht="15" customHeight="1">
      <c r="A27" s="2" t="s">
        <v>26</v>
      </c>
      <c r="B27" s="2">
        <v>3607</v>
      </c>
      <c r="C27" s="2">
        <v>3262</v>
      </c>
      <c r="D27" s="2">
        <v>1733</v>
      </c>
      <c r="E27" s="2">
        <v>196</v>
      </c>
      <c r="F27" s="2">
        <v>20</v>
      </c>
      <c r="G27" s="2">
        <v>6</v>
      </c>
      <c r="H27" s="2">
        <v>687</v>
      </c>
      <c r="I27" s="4">
        <v>620</v>
      </c>
      <c r="J27" s="2">
        <v>345</v>
      </c>
      <c r="K27" s="5">
        <f t="shared" si="0"/>
        <v>84.2375935680621</v>
      </c>
      <c r="L27" s="5">
        <f>AF27/C27</f>
        <v>93.1468424279583</v>
      </c>
      <c r="M27" s="5">
        <f>AF27/D27</f>
        <v>175.32890940565494</v>
      </c>
      <c r="N27" s="5">
        <f>AF27/E27</f>
        <v>1550.2295918367347</v>
      </c>
      <c r="O27" s="5">
        <f>AF27/F27</f>
        <v>15192.25</v>
      </c>
      <c r="P27" s="5">
        <f>AF27/G27</f>
        <v>50640.833333333336</v>
      </c>
      <c r="Q27" s="5">
        <f>AF27/H27</f>
        <v>442.2780203784571</v>
      </c>
      <c r="R27" s="5">
        <f>AF27/I27</f>
        <v>490.0725806451613</v>
      </c>
      <c r="S27" s="5">
        <v>880.7</v>
      </c>
      <c r="T27" s="5">
        <f t="shared" si="1"/>
        <v>1187.1184320953118</v>
      </c>
      <c r="U27" s="5">
        <f>C27/AF27*100000</f>
        <v>1073.5736971153055</v>
      </c>
      <c r="V27" s="5">
        <f>D27/AF27*100000</f>
        <v>570.356596290872</v>
      </c>
      <c r="W27" s="5">
        <f>E27/AF27*100000</f>
        <v>64.50657407559775</v>
      </c>
      <c r="X27" s="5">
        <f>F27/AF27*100000</f>
        <v>6.582303477101812</v>
      </c>
      <c r="Y27" s="5">
        <f>G27/AF27*100000</f>
        <v>1.9746910431305436</v>
      </c>
      <c r="Z27" s="5">
        <f>H27/AF27*100000</f>
        <v>226.10212443844725</v>
      </c>
      <c r="AA27" s="5">
        <f>I27/AF27*100000</f>
        <v>204.05140779015616</v>
      </c>
      <c r="AB27" s="5">
        <v>113.5</v>
      </c>
      <c r="AF27" s="10">
        <v>303845</v>
      </c>
      <c r="AH27" s="7" t="s">
        <v>92</v>
      </c>
      <c r="AI27" s="8"/>
      <c r="AJ27" s="14">
        <v>17968</v>
      </c>
    </row>
    <row r="28" spans="1:36" ht="15" customHeight="1">
      <c r="A28" s="2" t="s">
        <v>126</v>
      </c>
      <c r="B28" s="2">
        <v>367</v>
      </c>
      <c r="C28" s="2">
        <v>295</v>
      </c>
      <c r="D28" s="2">
        <v>191</v>
      </c>
      <c r="E28" s="4" t="s">
        <v>15</v>
      </c>
      <c r="F28" s="4" t="s">
        <v>15</v>
      </c>
      <c r="G28" s="4" t="s">
        <v>15</v>
      </c>
      <c r="H28" s="2">
        <v>104</v>
      </c>
      <c r="I28" s="4" t="s">
        <v>15</v>
      </c>
      <c r="J28" s="2">
        <v>72</v>
      </c>
      <c r="K28" s="5">
        <f t="shared" si="0"/>
        <v>161.16621253405995</v>
      </c>
      <c r="L28" s="5">
        <f>AF28/C28</f>
        <v>200.50169491525423</v>
      </c>
      <c r="M28" s="5">
        <f>AF28/D28</f>
        <v>309.67539267015707</v>
      </c>
      <c r="N28" s="4" t="s">
        <v>15</v>
      </c>
      <c r="O28" s="4" t="s">
        <v>15</v>
      </c>
      <c r="P28" s="4" t="s">
        <v>15</v>
      </c>
      <c r="Q28" s="5">
        <f>AF28/H28</f>
        <v>568.7307692307693</v>
      </c>
      <c r="R28" s="4" t="s">
        <v>15</v>
      </c>
      <c r="S28" s="5">
        <v>821.5</v>
      </c>
      <c r="T28" s="5">
        <f t="shared" si="1"/>
        <v>620.4774464056266</v>
      </c>
      <c r="U28" s="5">
        <f>C28/AF28*100000</f>
        <v>498.7489010617434</v>
      </c>
      <c r="V28" s="5">
        <f>D28/AF28*100000</f>
        <v>322.91878000946775</v>
      </c>
      <c r="W28" s="4" t="s">
        <v>15</v>
      </c>
      <c r="X28" s="4" t="s">
        <v>15</v>
      </c>
      <c r="Y28" s="4" t="s">
        <v>15</v>
      </c>
      <c r="Z28" s="5">
        <f>H28/AF28*100000</f>
        <v>175.83012105227564</v>
      </c>
      <c r="AA28" s="4" t="s">
        <v>15</v>
      </c>
      <c r="AB28" s="5">
        <v>121.7</v>
      </c>
      <c r="AF28" s="12">
        <f>SUM(AF29:AF31)</f>
        <v>59148</v>
      </c>
      <c r="AH28" s="7" t="s">
        <v>93</v>
      </c>
      <c r="AI28" s="8"/>
      <c r="AJ28" s="14">
        <v>8492</v>
      </c>
    </row>
    <row r="29" spans="1:36" ht="15" customHeight="1">
      <c r="A29" s="2" t="s">
        <v>27</v>
      </c>
      <c r="B29" s="2">
        <v>295</v>
      </c>
      <c r="C29" s="2">
        <v>295</v>
      </c>
      <c r="D29" s="2">
        <v>191</v>
      </c>
      <c r="E29" s="4" t="s">
        <v>15</v>
      </c>
      <c r="F29" s="4" t="s">
        <v>15</v>
      </c>
      <c r="G29" s="4" t="s">
        <v>15</v>
      </c>
      <c r="H29" s="2">
        <v>104</v>
      </c>
      <c r="I29" s="4" t="s">
        <v>15</v>
      </c>
      <c r="J29" s="4" t="s">
        <v>15</v>
      </c>
      <c r="K29" s="5">
        <f t="shared" si="0"/>
        <v>132.15593220338982</v>
      </c>
      <c r="L29" s="5">
        <f>AF29/C29</f>
        <v>132.15593220338982</v>
      </c>
      <c r="M29" s="5">
        <f>AF29/D29</f>
        <v>204.1151832460733</v>
      </c>
      <c r="N29" s="4" t="s">
        <v>15</v>
      </c>
      <c r="O29" s="4" t="s">
        <v>15</v>
      </c>
      <c r="P29" s="4" t="s">
        <v>15</v>
      </c>
      <c r="Q29" s="5">
        <f>AF29/H29</f>
        <v>374.86538461538464</v>
      </c>
      <c r="R29" s="4" t="s">
        <v>15</v>
      </c>
      <c r="S29" s="4" t="s">
        <v>15</v>
      </c>
      <c r="T29" s="5">
        <f t="shared" si="1"/>
        <v>756.6818858051608</v>
      </c>
      <c r="U29" s="5">
        <f>C29/AF29*100000</f>
        <v>756.6818858051608</v>
      </c>
      <c r="V29" s="5">
        <f>D29/AF29*100000</f>
        <v>489.91945826707024</v>
      </c>
      <c r="W29" s="4" t="s">
        <v>15</v>
      </c>
      <c r="X29" s="4" t="s">
        <v>15</v>
      </c>
      <c r="Y29" s="4" t="s">
        <v>15</v>
      </c>
      <c r="Z29" s="5">
        <f>H29/AF29*100000</f>
        <v>266.7624275380906</v>
      </c>
      <c r="AA29" s="4" t="s">
        <v>15</v>
      </c>
      <c r="AB29" s="4" t="s">
        <v>15</v>
      </c>
      <c r="AF29" s="10">
        <v>38986</v>
      </c>
      <c r="AH29" s="7" t="s">
        <v>94</v>
      </c>
      <c r="AI29" s="8"/>
      <c r="AJ29" s="14">
        <v>4094</v>
      </c>
    </row>
    <row r="30" spans="1:36" ht="15" customHeight="1">
      <c r="A30" s="2" t="s">
        <v>28</v>
      </c>
      <c r="B30" s="2">
        <v>9</v>
      </c>
      <c r="C30" s="4" t="s">
        <v>15</v>
      </c>
      <c r="D30" s="4" t="s">
        <v>15</v>
      </c>
      <c r="E30" s="4" t="s">
        <v>15</v>
      </c>
      <c r="F30" s="4" t="s">
        <v>15</v>
      </c>
      <c r="G30" s="4" t="s">
        <v>15</v>
      </c>
      <c r="H30" s="4" t="s">
        <v>15</v>
      </c>
      <c r="I30" s="4" t="s">
        <v>15</v>
      </c>
      <c r="J30" s="2">
        <v>9</v>
      </c>
      <c r="K30" s="5">
        <f t="shared" si="0"/>
        <v>790.4444444444445</v>
      </c>
      <c r="L30" s="4" t="s">
        <v>15</v>
      </c>
      <c r="M30" s="4" t="s">
        <v>15</v>
      </c>
      <c r="N30" s="6" t="s">
        <v>15</v>
      </c>
      <c r="O30" s="4" t="s">
        <v>15</v>
      </c>
      <c r="P30" s="4" t="s">
        <v>15</v>
      </c>
      <c r="Q30" s="4" t="s">
        <v>15</v>
      </c>
      <c r="R30" s="4" t="s">
        <v>15</v>
      </c>
      <c r="S30" s="5">
        <v>790.4</v>
      </c>
      <c r="T30" s="5">
        <f t="shared" si="1"/>
        <v>126.51110486364915</v>
      </c>
      <c r="U30" s="4" t="s">
        <v>15</v>
      </c>
      <c r="V30" s="4" t="s">
        <v>15</v>
      </c>
      <c r="W30" s="4" t="s">
        <v>15</v>
      </c>
      <c r="X30" s="4" t="s">
        <v>15</v>
      </c>
      <c r="Y30" s="4" t="s">
        <v>15</v>
      </c>
      <c r="Z30" s="4" t="s">
        <v>15</v>
      </c>
      <c r="AA30" s="4" t="s">
        <v>15</v>
      </c>
      <c r="AB30" s="5">
        <v>126.5</v>
      </c>
      <c r="AF30" s="14">
        <v>7114</v>
      </c>
      <c r="AH30" s="7" t="s">
        <v>95</v>
      </c>
      <c r="AI30" s="8"/>
      <c r="AJ30" s="14">
        <v>11152</v>
      </c>
    </row>
    <row r="31" spans="1:36" ht="15" customHeight="1">
      <c r="A31" s="2" t="s">
        <v>29</v>
      </c>
      <c r="B31" s="2">
        <v>63</v>
      </c>
      <c r="C31" s="4" t="s">
        <v>15</v>
      </c>
      <c r="D31" s="4" t="s">
        <v>15</v>
      </c>
      <c r="E31" s="4" t="s">
        <v>15</v>
      </c>
      <c r="F31" s="4" t="s">
        <v>15</v>
      </c>
      <c r="G31" s="4" t="s">
        <v>15</v>
      </c>
      <c r="H31" s="4" t="s">
        <v>15</v>
      </c>
      <c r="I31" s="4" t="s">
        <v>15</v>
      </c>
      <c r="J31" s="2">
        <v>63</v>
      </c>
      <c r="K31" s="5">
        <f t="shared" si="0"/>
        <v>207.11111111111111</v>
      </c>
      <c r="L31" s="4" t="s">
        <v>15</v>
      </c>
      <c r="M31" s="4" t="s">
        <v>15</v>
      </c>
      <c r="N31" s="6" t="s">
        <v>15</v>
      </c>
      <c r="O31" s="4" t="s">
        <v>15</v>
      </c>
      <c r="P31" s="4" t="s">
        <v>15</v>
      </c>
      <c r="Q31" s="4" t="s">
        <v>15</v>
      </c>
      <c r="R31" s="4" t="s">
        <v>15</v>
      </c>
      <c r="S31" s="5">
        <v>207.1</v>
      </c>
      <c r="T31" s="5">
        <f t="shared" si="1"/>
        <v>482.8326180257511</v>
      </c>
      <c r="U31" s="4" t="s">
        <v>15</v>
      </c>
      <c r="V31" s="4" t="s">
        <v>15</v>
      </c>
      <c r="W31" s="4" t="s">
        <v>15</v>
      </c>
      <c r="X31" s="4" t="s">
        <v>15</v>
      </c>
      <c r="Y31" s="4" t="s">
        <v>15</v>
      </c>
      <c r="Z31" s="4" t="s">
        <v>15</v>
      </c>
      <c r="AA31" s="4" t="s">
        <v>15</v>
      </c>
      <c r="AB31" s="5">
        <v>482.8</v>
      </c>
      <c r="AF31" s="14">
        <v>13048</v>
      </c>
      <c r="AH31" s="7" t="s">
        <v>96</v>
      </c>
      <c r="AI31" s="8"/>
      <c r="AJ31" s="14">
        <v>5174</v>
      </c>
    </row>
    <row r="32" spans="1:36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H32" s="7" t="s">
        <v>97</v>
      </c>
      <c r="AI32" s="8"/>
      <c r="AJ32" s="14">
        <v>14853</v>
      </c>
    </row>
    <row r="33" spans="1:36" ht="15" customHeight="1">
      <c r="A33" s="2" t="s">
        <v>127</v>
      </c>
      <c r="B33" s="2">
        <v>2669</v>
      </c>
      <c r="C33" s="2">
        <v>2323</v>
      </c>
      <c r="D33" s="2">
        <v>1347</v>
      </c>
      <c r="E33" s="2">
        <v>219</v>
      </c>
      <c r="F33" s="4" t="s">
        <v>15</v>
      </c>
      <c r="G33" s="4" t="s">
        <v>15</v>
      </c>
      <c r="H33" s="2">
        <v>407</v>
      </c>
      <c r="I33" s="4">
        <v>350</v>
      </c>
      <c r="J33" s="2">
        <v>346</v>
      </c>
      <c r="K33" s="5">
        <f>AF33/B33</f>
        <v>90.80816785312851</v>
      </c>
      <c r="L33" s="5">
        <f>AF33/C33</f>
        <v>104.3336203185536</v>
      </c>
      <c r="M33" s="5">
        <f>AF33/D33</f>
        <v>179.93095768374164</v>
      </c>
      <c r="N33" s="5">
        <f>AF33/E33</f>
        <v>1106.6986301369864</v>
      </c>
      <c r="O33" s="4" t="s">
        <v>15</v>
      </c>
      <c r="P33" s="4" t="s">
        <v>15</v>
      </c>
      <c r="Q33" s="5">
        <f>AF33/H33</f>
        <v>595.4963144963145</v>
      </c>
      <c r="R33" s="5">
        <f>AF33/I33</f>
        <v>692.4771428571429</v>
      </c>
      <c r="S33" s="5">
        <v>700.5</v>
      </c>
      <c r="T33" s="5">
        <f>B33/AF33*100000</f>
        <v>1101.2225261689916</v>
      </c>
      <c r="U33" s="5">
        <f>C33/AF33*100000</f>
        <v>958.4638172688526</v>
      </c>
      <c r="V33" s="5">
        <f>D33/AF33*100000</f>
        <v>555.7687308915818</v>
      </c>
      <c r="W33" s="5">
        <f>E33/AF33*100000</f>
        <v>90.35883598014581</v>
      </c>
      <c r="X33" s="4" t="s">
        <v>15</v>
      </c>
      <c r="Y33" s="4" t="s">
        <v>15</v>
      </c>
      <c r="Z33" s="5">
        <f>H33/AF33*100000</f>
        <v>167.92715179871848</v>
      </c>
      <c r="AA33" s="5">
        <f>I33/AF33*100000</f>
        <v>144.40909859840656</v>
      </c>
      <c r="AB33" s="5">
        <v>142.8</v>
      </c>
      <c r="AF33" s="12">
        <f>SUM(AF34:AF35)</f>
        <v>242367</v>
      </c>
      <c r="AH33" s="7" t="s">
        <v>98</v>
      </c>
      <c r="AI33" s="8"/>
      <c r="AJ33" s="14">
        <v>13040</v>
      </c>
    </row>
    <row r="34" spans="1:36" ht="15" customHeight="1">
      <c r="A34" s="2" t="s">
        <v>30</v>
      </c>
      <c r="B34" s="2">
        <v>2367</v>
      </c>
      <c r="C34" s="2">
        <v>2068</v>
      </c>
      <c r="D34" s="2">
        <v>1247</v>
      </c>
      <c r="E34" s="2">
        <v>219</v>
      </c>
      <c r="F34" s="4" t="s">
        <v>15</v>
      </c>
      <c r="G34" s="4" t="s">
        <v>15</v>
      </c>
      <c r="H34" s="2">
        <v>252</v>
      </c>
      <c r="I34" s="4">
        <v>350</v>
      </c>
      <c r="J34" s="2">
        <v>299</v>
      </c>
      <c r="K34" s="5">
        <f>AF34/B34</f>
        <v>81.58597380650613</v>
      </c>
      <c r="L34" s="5">
        <f>AF34/C34</f>
        <v>93.38201160541585</v>
      </c>
      <c r="M34" s="5">
        <f>AF34/D34</f>
        <v>154.86287089013632</v>
      </c>
      <c r="N34" s="5">
        <f>AF34/E34</f>
        <v>881.7990867579908</v>
      </c>
      <c r="O34" s="4" t="s">
        <v>15</v>
      </c>
      <c r="P34" s="4" t="s">
        <v>15</v>
      </c>
      <c r="Q34" s="5">
        <f>AF34/H34</f>
        <v>766.3253968253969</v>
      </c>
      <c r="R34" s="5">
        <f>AF34/I34</f>
        <v>551.7542857142857</v>
      </c>
      <c r="S34" s="5">
        <v>645.9</v>
      </c>
      <c r="T34" s="5">
        <f>B34/AF34*100000</f>
        <v>1225.700881344698</v>
      </c>
      <c r="U34" s="5">
        <f>C34/AF34*100000</f>
        <v>1070.870056029081</v>
      </c>
      <c r="V34" s="5">
        <f>D34/AF34*100000</f>
        <v>645.7325724701471</v>
      </c>
      <c r="W34" s="5">
        <f>E34/AF34*100000</f>
        <v>113.40451753886305</v>
      </c>
      <c r="X34" s="4" t="s">
        <v>15</v>
      </c>
      <c r="Y34" s="4" t="s">
        <v>15</v>
      </c>
      <c r="Z34" s="5">
        <f>H34/AF34*100000</f>
        <v>130.49286949677392</v>
      </c>
      <c r="AA34" s="5">
        <f>I34/AF34*100000</f>
        <v>181.24009652329713</v>
      </c>
      <c r="AB34" s="5">
        <v>154.8</v>
      </c>
      <c r="AF34" s="10">
        <v>193114</v>
      </c>
      <c r="AH34" s="7" t="s">
        <v>99</v>
      </c>
      <c r="AI34" s="8"/>
      <c r="AJ34" s="14">
        <v>6392</v>
      </c>
    </row>
    <row r="35" spans="1:36" ht="15" customHeight="1">
      <c r="A35" s="2" t="s">
        <v>31</v>
      </c>
      <c r="B35" s="2">
        <v>302</v>
      </c>
      <c r="C35" s="2">
        <v>255</v>
      </c>
      <c r="D35" s="2">
        <v>100</v>
      </c>
      <c r="E35" s="4" t="s">
        <v>15</v>
      </c>
      <c r="F35" s="4" t="s">
        <v>15</v>
      </c>
      <c r="G35" s="4" t="s">
        <v>15</v>
      </c>
      <c r="H35" s="2">
        <v>155</v>
      </c>
      <c r="I35" s="4" t="s">
        <v>15</v>
      </c>
      <c r="J35" s="2">
        <v>47</v>
      </c>
      <c r="K35" s="5">
        <f>AF35/B35</f>
        <v>163.08940397350995</v>
      </c>
      <c r="L35" s="5">
        <f>AF35/C35</f>
        <v>193.14901960784314</v>
      </c>
      <c r="M35" s="5">
        <f>AF35/D35</f>
        <v>492.53</v>
      </c>
      <c r="N35" s="4" t="s">
        <v>15</v>
      </c>
      <c r="O35" s="4" t="s">
        <v>15</v>
      </c>
      <c r="P35" s="4" t="s">
        <v>15</v>
      </c>
      <c r="Q35" s="5">
        <f>AF35/H35</f>
        <v>317.76129032258063</v>
      </c>
      <c r="R35" s="4" t="s">
        <v>15</v>
      </c>
      <c r="S35" s="5">
        <v>1047.9</v>
      </c>
      <c r="T35" s="5">
        <f>B35/AF35*100000</f>
        <v>613.1606196576859</v>
      </c>
      <c r="U35" s="5">
        <f>C35/AF35*100000</f>
        <v>517.7349603069863</v>
      </c>
      <c r="V35" s="5">
        <f>D35/AF35*100000</f>
        <v>203.03331776744562</v>
      </c>
      <c r="W35" s="4" t="s">
        <v>15</v>
      </c>
      <c r="X35" s="4" t="s">
        <v>15</v>
      </c>
      <c r="Y35" s="4" t="s">
        <v>15</v>
      </c>
      <c r="Z35" s="5">
        <f>H35/AF35*100000</f>
        <v>314.7016425395408</v>
      </c>
      <c r="AA35" s="4" t="s">
        <v>15</v>
      </c>
      <c r="AB35" s="5">
        <v>95.4</v>
      </c>
      <c r="AF35" s="10">
        <v>49253</v>
      </c>
      <c r="AH35" s="7" t="s">
        <v>100</v>
      </c>
      <c r="AI35" s="8"/>
      <c r="AJ35" s="14">
        <v>10647</v>
      </c>
    </row>
    <row r="36" spans="1:3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F36" s="12"/>
      <c r="AH36" s="7" t="s">
        <v>101</v>
      </c>
      <c r="AI36" s="8"/>
      <c r="AJ36" s="14">
        <v>22618</v>
      </c>
    </row>
    <row r="37" spans="1:36" ht="15" customHeight="1">
      <c r="A37" s="2" t="s">
        <v>128</v>
      </c>
      <c r="B37" s="2">
        <v>5377</v>
      </c>
      <c r="C37" s="2">
        <v>4897</v>
      </c>
      <c r="D37" s="2">
        <v>2778</v>
      </c>
      <c r="E37" s="2">
        <v>40</v>
      </c>
      <c r="F37" s="2">
        <v>50</v>
      </c>
      <c r="G37" s="4" t="s">
        <v>15</v>
      </c>
      <c r="H37" s="2">
        <v>1055</v>
      </c>
      <c r="I37" s="4">
        <v>974</v>
      </c>
      <c r="J37" s="2">
        <v>480</v>
      </c>
      <c r="K37" s="5">
        <f aca="true" t="shared" si="2" ref="K37:K42">AF37/B37</f>
        <v>53.661521294402085</v>
      </c>
      <c r="L37" s="5">
        <f>AF37/C37</f>
        <v>58.92138043700225</v>
      </c>
      <c r="M37" s="5">
        <f>AF37/D37</f>
        <v>103.86537077033837</v>
      </c>
      <c r="N37" s="5">
        <f>AF37/E37</f>
        <v>7213.45</v>
      </c>
      <c r="O37" s="5">
        <f>AF37/F37</f>
        <v>5770.76</v>
      </c>
      <c r="P37" s="4" t="s">
        <v>15</v>
      </c>
      <c r="Q37" s="5">
        <f>AF37/H37</f>
        <v>273.4957345971564</v>
      </c>
      <c r="R37" s="5">
        <f>AF37/I37</f>
        <v>296.24024640657086</v>
      </c>
      <c r="S37" s="5">
        <v>601.1</v>
      </c>
      <c r="T37" s="5">
        <f aca="true" t="shared" si="3" ref="T37:T42">B37/AF37*100000</f>
        <v>1863.5327062639928</v>
      </c>
      <c r="U37" s="5">
        <f>C37/AF37*100000</f>
        <v>1697.1768016691042</v>
      </c>
      <c r="V37" s="5">
        <f>D37/AF37*100000</f>
        <v>962.7847978429185</v>
      </c>
      <c r="W37" s="5">
        <f>E37/AF37*100000</f>
        <v>13.862992049574059</v>
      </c>
      <c r="X37" s="5">
        <f>F37/AF37*100000</f>
        <v>17.328740061967576</v>
      </c>
      <c r="Y37" s="4" t="s">
        <v>15</v>
      </c>
      <c r="Z37" s="5">
        <f>H37/AF37*100000</f>
        <v>365.6364153075158</v>
      </c>
      <c r="AA37" s="5">
        <f>I37/AF37*100000</f>
        <v>337.56385640712836</v>
      </c>
      <c r="AB37" s="5">
        <v>166.4</v>
      </c>
      <c r="AF37" s="12">
        <f>AF38+AF39+AF40+AF45</f>
        <v>288538</v>
      </c>
      <c r="AH37" s="7" t="s">
        <v>102</v>
      </c>
      <c r="AI37" s="8"/>
      <c r="AJ37" s="14">
        <v>7244</v>
      </c>
    </row>
    <row r="38" spans="1:36" ht="15" customHeight="1">
      <c r="A38" s="2" t="s">
        <v>32</v>
      </c>
      <c r="B38" s="2">
        <v>3382</v>
      </c>
      <c r="C38" s="2">
        <v>3017</v>
      </c>
      <c r="D38" s="2">
        <v>1879</v>
      </c>
      <c r="E38" s="2">
        <v>40</v>
      </c>
      <c r="F38" s="4" t="s">
        <v>15</v>
      </c>
      <c r="G38" s="4" t="s">
        <v>15</v>
      </c>
      <c r="H38" s="2">
        <v>618</v>
      </c>
      <c r="I38" s="4">
        <v>480</v>
      </c>
      <c r="J38" s="2">
        <v>365</v>
      </c>
      <c r="K38" s="5">
        <f t="shared" si="2"/>
        <v>48.84151389710231</v>
      </c>
      <c r="L38" s="5">
        <f>AF38/C38</f>
        <v>54.7504143188598</v>
      </c>
      <c r="M38" s="5">
        <f>AF38/D38</f>
        <v>87.9095263437999</v>
      </c>
      <c r="N38" s="5">
        <f>AF38/E38</f>
        <v>4129.55</v>
      </c>
      <c r="O38" s="4" t="s">
        <v>15</v>
      </c>
      <c r="P38" s="4" t="s">
        <v>15</v>
      </c>
      <c r="Q38" s="5">
        <f>AF38/H38</f>
        <v>267.28478964401296</v>
      </c>
      <c r="R38" s="5">
        <f>AF38/I38</f>
        <v>344.12916666666666</v>
      </c>
      <c r="S38" s="5">
        <v>452.6</v>
      </c>
      <c r="T38" s="5">
        <f t="shared" si="3"/>
        <v>2047.4385828964416</v>
      </c>
      <c r="U38" s="5">
        <f>C38/AF38*100000</f>
        <v>1826.4701965105157</v>
      </c>
      <c r="V38" s="5">
        <f>D38/AF38*100000</f>
        <v>1137.5331452579578</v>
      </c>
      <c r="W38" s="5">
        <f>E38/AF38*100000</f>
        <v>24.215713576539816</v>
      </c>
      <c r="X38" s="4" t="s">
        <v>15</v>
      </c>
      <c r="Y38" s="4" t="s">
        <v>15</v>
      </c>
      <c r="Z38" s="5">
        <f>H38/AF38*100000</f>
        <v>374.1327747575402</v>
      </c>
      <c r="AA38" s="5">
        <f>I38/AF38*100000</f>
        <v>290.5885629184778</v>
      </c>
      <c r="AB38" s="5">
        <v>221</v>
      </c>
      <c r="AF38" s="10">
        <v>165182</v>
      </c>
      <c r="AH38" s="7" t="s">
        <v>103</v>
      </c>
      <c r="AI38" s="8"/>
      <c r="AJ38" s="14">
        <v>5146</v>
      </c>
    </row>
    <row r="39" spans="1:36" ht="15" customHeight="1">
      <c r="A39" s="2" t="s">
        <v>33</v>
      </c>
      <c r="B39" s="2">
        <v>1779</v>
      </c>
      <c r="C39" s="2">
        <v>1750</v>
      </c>
      <c r="D39" s="2">
        <v>813</v>
      </c>
      <c r="E39" s="4" t="s">
        <v>15</v>
      </c>
      <c r="F39" s="2">
        <v>50</v>
      </c>
      <c r="G39" s="4" t="s">
        <v>15</v>
      </c>
      <c r="H39" s="2">
        <v>393</v>
      </c>
      <c r="I39" s="4">
        <v>494</v>
      </c>
      <c r="J39" s="2">
        <v>29</v>
      </c>
      <c r="K39" s="5">
        <f t="shared" si="2"/>
        <v>23.716132658797076</v>
      </c>
      <c r="L39" s="5">
        <f>AF39/C39</f>
        <v>24.109142857142857</v>
      </c>
      <c r="M39" s="5">
        <f>AF39/D39</f>
        <v>51.895448954489545</v>
      </c>
      <c r="N39" s="4" t="s">
        <v>15</v>
      </c>
      <c r="O39" s="5">
        <f>AF39/F39</f>
        <v>843.82</v>
      </c>
      <c r="P39" s="4" t="s">
        <v>15</v>
      </c>
      <c r="Q39" s="5">
        <f>AF39/H39</f>
        <v>107.3562340966921</v>
      </c>
      <c r="R39" s="5">
        <f>AF39/I39</f>
        <v>85.40688259109312</v>
      </c>
      <c r="S39" s="5">
        <v>1454.9</v>
      </c>
      <c r="T39" s="5">
        <f t="shared" si="3"/>
        <v>4216.539072314</v>
      </c>
      <c r="U39" s="5">
        <f>C39/AF39*100000</f>
        <v>4147.804034035695</v>
      </c>
      <c r="V39" s="5">
        <f>D39/AF39*100000</f>
        <v>1926.9512455262973</v>
      </c>
      <c r="W39" s="4" t="s">
        <v>15</v>
      </c>
      <c r="X39" s="5">
        <f>F39/AF39*100000</f>
        <v>118.50868668673412</v>
      </c>
      <c r="Y39" s="4" t="s">
        <v>15</v>
      </c>
      <c r="Z39" s="5">
        <f>H39/AF39*100000</f>
        <v>931.4782773577303</v>
      </c>
      <c r="AA39" s="5">
        <f>I39/AF39*100000</f>
        <v>1170.8658244649332</v>
      </c>
      <c r="AB39" s="5">
        <v>68.7</v>
      </c>
      <c r="AF39" s="10">
        <v>42191</v>
      </c>
      <c r="AH39" s="7" t="s">
        <v>104</v>
      </c>
      <c r="AI39" s="8"/>
      <c r="AJ39" s="14">
        <v>3855</v>
      </c>
    </row>
    <row r="40" spans="1:36" ht="15" customHeight="1">
      <c r="A40" s="2" t="s">
        <v>132</v>
      </c>
      <c r="B40" s="2">
        <v>78</v>
      </c>
      <c r="C40" s="4" t="s">
        <v>15</v>
      </c>
      <c r="D40" s="4" t="s">
        <v>15</v>
      </c>
      <c r="E40" s="4" t="s">
        <v>15</v>
      </c>
      <c r="F40" s="4" t="s">
        <v>15</v>
      </c>
      <c r="G40" s="4" t="s">
        <v>15</v>
      </c>
      <c r="H40" s="4" t="s">
        <v>15</v>
      </c>
      <c r="I40" s="4" t="s">
        <v>15</v>
      </c>
      <c r="J40" s="2">
        <v>78</v>
      </c>
      <c r="K40" s="5">
        <f t="shared" si="2"/>
        <v>534.6923076923077</v>
      </c>
      <c r="L40" s="4" t="s">
        <v>15</v>
      </c>
      <c r="M40" s="4" t="s">
        <v>15</v>
      </c>
      <c r="N40" s="6" t="s">
        <v>15</v>
      </c>
      <c r="O40" s="4" t="s">
        <v>15</v>
      </c>
      <c r="P40" s="4" t="s">
        <v>15</v>
      </c>
      <c r="Q40" s="4" t="s">
        <v>15</v>
      </c>
      <c r="R40" s="4" t="s">
        <v>15</v>
      </c>
      <c r="S40" s="5">
        <v>534.7</v>
      </c>
      <c r="T40" s="5">
        <f t="shared" si="3"/>
        <v>187.023449863329</v>
      </c>
      <c r="U40" s="4" t="s">
        <v>15</v>
      </c>
      <c r="V40" s="4" t="s">
        <v>15</v>
      </c>
      <c r="W40" s="4" t="s">
        <v>15</v>
      </c>
      <c r="X40" s="4" t="s">
        <v>15</v>
      </c>
      <c r="Y40" s="4" t="s">
        <v>15</v>
      </c>
      <c r="Z40" s="4" t="s">
        <v>15</v>
      </c>
      <c r="AA40" s="4" t="s">
        <v>15</v>
      </c>
      <c r="AB40" s="5">
        <v>187</v>
      </c>
      <c r="AF40" s="12">
        <f>SUM(AF41:AF44)</f>
        <v>41706</v>
      </c>
      <c r="AH40" s="7" t="s">
        <v>105</v>
      </c>
      <c r="AI40" s="8"/>
      <c r="AJ40" s="14">
        <v>14888</v>
      </c>
    </row>
    <row r="41" spans="1:36" ht="15" customHeight="1">
      <c r="A41" s="2" t="s">
        <v>34</v>
      </c>
      <c r="B41" s="2">
        <v>59</v>
      </c>
      <c r="C41" s="4" t="s">
        <v>15</v>
      </c>
      <c r="D41" s="4" t="s">
        <v>15</v>
      </c>
      <c r="E41" s="4" t="s">
        <v>15</v>
      </c>
      <c r="F41" s="4" t="s">
        <v>15</v>
      </c>
      <c r="G41" s="4" t="s">
        <v>15</v>
      </c>
      <c r="H41" s="4" t="s">
        <v>15</v>
      </c>
      <c r="I41" s="4" t="s">
        <v>15</v>
      </c>
      <c r="J41" s="2">
        <v>59</v>
      </c>
      <c r="K41" s="5">
        <f t="shared" si="2"/>
        <v>304.54237288135596</v>
      </c>
      <c r="L41" s="4" t="s">
        <v>15</v>
      </c>
      <c r="M41" s="4" t="s">
        <v>15</v>
      </c>
      <c r="N41" s="6" t="s">
        <v>15</v>
      </c>
      <c r="O41" s="4" t="s">
        <v>15</v>
      </c>
      <c r="P41" s="4" t="s">
        <v>15</v>
      </c>
      <c r="Q41" s="4" t="s">
        <v>15</v>
      </c>
      <c r="R41" s="4" t="s">
        <v>15</v>
      </c>
      <c r="S41" s="5">
        <v>304.5</v>
      </c>
      <c r="T41" s="5">
        <f t="shared" si="3"/>
        <v>328.36153161175423</v>
      </c>
      <c r="U41" s="4" t="s">
        <v>15</v>
      </c>
      <c r="V41" s="4" t="s">
        <v>15</v>
      </c>
      <c r="W41" s="4" t="s">
        <v>15</v>
      </c>
      <c r="X41" s="4" t="s">
        <v>15</v>
      </c>
      <c r="Y41" s="4" t="s">
        <v>15</v>
      </c>
      <c r="Z41" s="4" t="s">
        <v>15</v>
      </c>
      <c r="AA41" s="4" t="s">
        <v>15</v>
      </c>
      <c r="AB41" s="5">
        <v>328.4</v>
      </c>
      <c r="AF41" s="14">
        <v>17968</v>
      </c>
      <c r="AH41" s="7" t="s">
        <v>106</v>
      </c>
      <c r="AI41" s="8"/>
      <c r="AJ41" s="14">
        <v>9095</v>
      </c>
    </row>
    <row r="42" spans="1:36" ht="15" customHeight="1">
      <c r="A42" s="2" t="s">
        <v>35</v>
      </c>
      <c r="B42" s="2">
        <v>19</v>
      </c>
      <c r="C42" s="4" t="s">
        <v>15</v>
      </c>
      <c r="D42" s="4" t="s">
        <v>15</v>
      </c>
      <c r="E42" s="4" t="s">
        <v>15</v>
      </c>
      <c r="F42" s="4" t="s">
        <v>15</v>
      </c>
      <c r="G42" s="4" t="s">
        <v>15</v>
      </c>
      <c r="H42" s="4" t="s">
        <v>15</v>
      </c>
      <c r="I42" s="4" t="s">
        <v>15</v>
      </c>
      <c r="J42" s="2">
        <v>19</v>
      </c>
      <c r="K42" s="5">
        <f t="shared" si="2"/>
        <v>446.94736842105266</v>
      </c>
      <c r="L42" s="4" t="s">
        <v>15</v>
      </c>
      <c r="M42" s="4" t="s">
        <v>15</v>
      </c>
      <c r="N42" s="6" t="s">
        <v>15</v>
      </c>
      <c r="O42" s="4" t="s">
        <v>15</v>
      </c>
      <c r="P42" s="4" t="s">
        <v>15</v>
      </c>
      <c r="Q42" s="4" t="s">
        <v>15</v>
      </c>
      <c r="R42" s="4" t="s">
        <v>15</v>
      </c>
      <c r="S42" s="5">
        <v>446.9</v>
      </c>
      <c r="T42" s="5">
        <f t="shared" si="3"/>
        <v>223.7399905793688</v>
      </c>
      <c r="U42" s="4" t="s">
        <v>15</v>
      </c>
      <c r="V42" s="4" t="s">
        <v>15</v>
      </c>
      <c r="W42" s="4" t="s">
        <v>15</v>
      </c>
      <c r="X42" s="4" t="s">
        <v>15</v>
      </c>
      <c r="Y42" s="4" t="s">
        <v>15</v>
      </c>
      <c r="Z42" s="4" t="s">
        <v>15</v>
      </c>
      <c r="AA42" s="4" t="s">
        <v>15</v>
      </c>
      <c r="AB42" s="5">
        <v>223.7</v>
      </c>
      <c r="AF42" s="14">
        <v>8492</v>
      </c>
      <c r="AH42" s="7" t="s">
        <v>107</v>
      </c>
      <c r="AI42" s="8"/>
      <c r="AJ42" s="14">
        <v>18986</v>
      </c>
    </row>
    <row r="43" spans="1:36" ht="15" customHeight="1">
      <c r="A43" s="2" t="s">
        <v>36</v>
      </c>
      <c r="B43" s="4" t="s">
        <v>15</v>
      </c>
      <c r="C43" s="4" t="s">
        <v>15</v>
      </c>
      <c r="D43" s="4" t="s">
        <v>15</v>
      </c>
      <c r="E43" s="4" t="s">
        <v>15</v>
      </c>
      <c r="F43" s="4" t="s">
        <v>15</v>
      </c>
      <c r="G43" s="4" t="s">
        <v>15</v>
      </c>
      <c r="H43" s="4" t="s">
        <v>15</v>
      </c>
      <c r="I43" s="4" t="s">
        <v>15</v>
      </c>
      <c r="J43" s="4" t="s">
        <v>15</v>
      </c>
      <c r="K43" s="4" t="s">
        <v>15</v>
      </c>
      <c r="L43" s="4" t="s">
        <v>15</v>
      </c>
      <c r="M43" s="4" t="s">
        <v>15</v>
      </c>
      <c r="N43" s="6" t="s">
        <v>15</v>
      </c>
      <c r="O43" s="4" t="s">
        <v>15</v>
      </c>
      <c r="P43" s="4" t="s">
        <v>15</v>
      </c>
      <c r="Q43" s="4" t="s">
        <v>15</v>
      </c>
      <c r="R43" s="4" t="s">
        <v>15</v>
      </c>
      <c r="S43" s="4" t="s">
        <v>15</v>
      </c>
      <c r="T43" s="4" t="s">
        <v>15</v>
      </c>
      <c r="U43" s="4" t="s">
        <v>15</v>
      </c>
      <c r="V43" s="4" t="s">
        <v>15</v>
      </c>
      <c r="W43" s="4" t="s">
        <v>15</v>
      </c>
      <c r="X43" s="4" t="s">
        <v>15</v>
      </c>
      <c r="Y43" s="4" t="s">
        <v>15</v>
      </c>
      <c r="Z43" s="4" t="s">
        <v>15</v>
      </c>
      <c r="AA43" s="4" t="s">
        <v>15</v>
      </c>
      <c r="AB43" s="4" t="s">
        <v>15</v>
      </c>
      <c r="AF43" s="14">
        <v>4094</v>
      </c>
      <c r="AH43" s="7" t="s">
        <v>108</v>
      </c>
      <c r="AI43" s="8"/>
      <c r="AJ43" s="14">
        <v>9115</v>
      </c>
    </row>
    <row r="44" spans="1:36" ht="15" customHeight="1">
      <c r="A44" s="2" t="s">
        <v>37</v>
      </c>
      <c r="B44" s="4" t="s">
        <v>15</v>
      </c>
      <c r="C44" s="4" t="s">
        <v>15</v>
      </c>
      <c r="D44" s="4" t="s">
        <v>15</v>
      </c>
      <c r="E44" s="4" t="s">
        <v>15</v>
      </c>
      <c r="F44" s="4" t="s">
        <v>15</v>
      </c>
      <c r="G44" s="4" t="s">
        <v>15</v>
      </c>
      <c r="H44" s="4" t="s">
        <v>15</v>
      </c>
      <c r="I44" s="4" t="s">
        <v>15</v>
      </c>
      <c r="J44" s="4" t="s">
        <v>15</v>
      </c>
      <c r="K44" s="4" t="s">
        <v>15</v>
      </c>
      <c r="L44" s="4" t="s">
        <v>15</v>
      </c>
      <c r="M44" s="4" t="s">
        <v>15</v>
      </c>
      <c r="N44" s="6" t="s">
        <v>15</v>
      </c>
      <c r="O44" s="4" t="s">
        <v>15</v>
      </c>
      <c r="P44" s="4" t="s">
        <v>15</v>
      </c>
      <c r="Q44" s="4" t="s">
        <v>15</v>
      </c>
      <c r="R44" s="4" t="s">
        <v>15</v>
      </c>
      <c r="S44" s="4" t="s">
        <v>15</v>
      </c>
      <c r="T44" s="4" t="s">
        <v>15</v>
      </c>
      <c r="U44" s="4" t="s">
        <v>15</v>
      </c>
      <c r="V44" s="4" t="s">
        <v>15</v>
      </c>
      <c r="W44" s="4" t="s">
        <v>15</v>
      </c>
      <c r="X44" s="4" t="s">
        <v>15</v>
      </c>
      <c r="Y44" s="4" t="s">
        <v>15</v>
      </c>
      <c r="Z44" s="4" t="s">
        <v>15</v>
      </c>
      <c r="AA44" s="4" t="s">
        <v>15</v>
      </c>
      <c r="AB44" s="4" t="s">
        <v>15</v>
      </c>
      <c r="AF44" s="14">
        <v>11152</v>
      </c>
      <c r="AH44" s="7" t="s">
        <v>109</v>
      </c>
      <c r="AI44" s="8"/>
      <c r="AJ44" s="14">
        <v>9057</v>
      </c>
    </row>
    <row r="45" spans="1:36" ht="15" customHeight="1">
      <c r="A45" s="2" t="s">
        <v>131</v>
      </c>
      <c r="B45" s="2">
        <v>138</v>
      </c>
      <c r="C45" s="2">
        <v>130</v>
      </c>
      <c r="D45" s="2">
        <v>86</v>
      </c>
      <c r="E45" s="4" t="s">
        <v>15</v>
      </c>
      <c r="F45" s="4" t="s">
        <v>15</v>
      </c>
      <c r="G45" s="4" t="s">
        <v>15</v>
      </c>
      <c r="H45" s="2">
        <v>44</v>
      </c>
      <c r="I45" s="4" t="s">
        <v>15</v>
      </c>
      <c r="J45" s="2">
        <v>8</v>
      </c>
      <c r="K45" s="5">
        <f>AF45/B45</f>
        <v>285.9347826086956</v>
      </c>
      <c r="L45" s="5">
        <f>AF45/C45</f>
        <v>303.53076923076924</v>
      </c>
      <c r="M45" s="5">
        <f>AF45/D45</f>
        <v>458.8255813953488</v>
      </c>
      <c r="N45" s="4" t="s">
        <v>15</v>
      </c>
      <c r="O45" s="4" t="s">
        <v>15</v>
      </c>
      <c r="P45" s="4" t="s">
        <v>15</v>
      </c>
      <c r="Q45" s="5">
        <f>AF45/H45</f>
        <v>896.7954545454545</v>
      </c>
      <c r="R45" s="4" t="s">
        <v>15</v>
      </c>
      <c r="S45" s="5">
        <v>4932.4</v>
      </c>
      <c r="T45" s="5">
        <f>B45/AF45*100000</f>
        <v>349.7300995970501</v>
      </c>
      <c r="U45" s="5">
        <f>C45/AF45*100000</f>
        <v>329.45589092475734</v>
      </c>
      <c r="V45" s="5">
        <f>D45/AF45*100000</f>
        <v>217.94774322714716</v>
      </c>
      <c r="W45" s="4" t="s">
        <v>15</v>
      </c>
      <c r="X45" s="4" t="s">
        <v>15</v>
      </c>
      <c r="Y45" s="4" t="s">
        <v>15</v>
      </c>
      <c r="Z45" s="5">
        <f>H45/AF45*100000</f>
        <v>111.50814769761018</v>
      </c>
      <c r="AA45" s="4" t="s">
        <v>15</v>
      </c>
      <c r="AB45" s="5">
        <v>20.3</v>
      </c>
      <c r="AF45" s="14">
        <f>SUM(AF46:AF49)</f>
        <v>39459</v>
      </c>
      <c r="AH45" s="7" t="s">
        <v>110</v>
      </c>
      <c r="AI45" s="8"/>
      <c r="AJ45" s="14">
        <v>10788</v>
      </c>
    </row>
    <row r="46" spans="1:36" ht="15" customHeight="1">
      <c r="A46" s="2" t="s">
        <v>38</v>
      </c>
      <c r="B46" s="4" t="s">
        <v>15</v>
      </c>
      <c r="C46" s="4" t="s">
        <v>15</v>
      </c>
      <c r="D46" s="4" t="s">
        <v>15</v>
      </c>
      <c r="E46" s="4" t="s">
        <v>15</v>
      </c>
      <c r="F46" s="4" t="s">
        <v>15</v>
      </c>
      <c r="G46" s="4" t="s">
        <v>15</v>
      </c>
      <c r="H46" s="4" t="s">
        <v>15</v>
      </c>
      <c r="I46" s="4" t="s">
        <v>15</v>
      </c>
      <c r="J46" s="4" t="s">
        <v>15</v>
      </c>
      <c r="K46" s="4" t="s">
        <v>15</v>
      </c>
      <c r="L46" s="4" t="s">
        <v>15</v>
      </c>
      <c r="M46" s="4" t="s">
        <v>15</v>
      </c>
      <c r="N46" s="4" t="s">
        <v>15</v>
      </c>
      <c r="O46" s="4" t="s">
        <v>15</v>
      </c>
      <c r="P46" s="4" t="s">
        <v>15</v>
      </c>
      <c r="Q46" s="4" t="s">
        <v>15</v>
      </c>
      <c r="R46" s="4" t="s">
        <v>15</v>
      </c>
      <c r="S46" s="4" t="s">
        <v>15</v>
      </c>
      <c r="T46" s="4" t="s">
        <v>15</v>
      </c>
      <c r="U46" s="4" t="s">
        <v>15</v>
      </c>
      <c r="V46" s="4" t="s">
        <v>15</v>
      </c>
      <c r="W46" s="4" t="s">
        <v>15</v>
      </c>
      <c r="X46" s="4" t="s">
        <v>15</v>
      </c>
      <c r="Y46" s="4" t="s">
        <v>15</v>
      </c>
      <c r="Z46" s="4" t="s">
        <v>15</v>
      </c>
      <c r="AA46" s="4" t="s">
        <v>15</v>
      </c>
      <c r="AB46" s="4" t="s">
        <v>15</v>
      </c>
      <c r="AF46" s="14">
        <v>5174</v>
      </c>
      <c r="AH46" s="7" t="s">
        <v>111</v>
      </c>
      <c r="AI46" s="8"/>
      <c r="AJ46" s="14">
        <v>16687</v>
      </c>
    </row>
    <row r="47" spans="1:36" ht="15" customHeight="1">
      <c r="A47" s="2" t="s">
        <v>39</v>
      </c>
      <c r="B47" s="2">
        <v>43</v>
      </c>
      <c r="C47" s="2">
        <v>40</v>
      </c>
      <c r="D47" s="2">
        <v>40</v>
      </c>
      <c r="E47" s="4" t="s">
        <v>15</v>
      </c>
      <c r="F47" s="4" t="s">
        <v>15</v>
      </c>
      <c r="G47" s="4" t="s">
        <v>15</v>
      </c>
      <c r="H47" s="4" t="s">
        <v>15</v>
      </c>
      <c r="I47" s="4" t="s">
        <v>15</v>
      </c>
      <c r="J47" s="2">
        <v>3</v>
      </c>
      <c r="K47" s="5">
        <f>AF47/B47</f>
        <v>345.4186046511628</v>
      </c>
      <c r="L47" s="5">
        <f>AF47/C47</f>
        <v>371.325</v>
      </c>
      <c r="M47" s="5">
        <f>AF47/D47</f>
        <v>371.325</v>
      </c>
      <c r="N47" s="4" t="s">
        <v>15</v>
      </c>
      <c r="O47" s="4" t="s">
        <v>15</v>
      </c>
      <c r="P47" s="4" t="s">
        <v>15</v>
      </c>
      <c r="Q47" s="4" t="s">
        <v>15</v>
      </c>
      <c r="R47" s="4" t="s">
        <v>15</v>
      </c>
      <c r="S47" s="5">
        <v>4951</v>
      </c>
      <c r="T47" s="4" t="s">
        <v>15</v>
      </c>
      <c r="U47" s="5">
        <f>C47/AF47*100000</f>
        <v>269.30586413519154</v>
      </c>
      <c r="V47" s="5">
        <f>D47/AF47*100000</f>
        <v>269.30586413519154</v>
      </c>
      <c r="W47" s="4" t="s">
        <v>15</v>
      </c>
      <c r="X47" s="4" t="s">
        <v>15</v>
      </c>
      <c r="Y47" s="4" t="s">
        <v>15</v>
      </c>
      <c r="Z47" s="4" t="s">
        <v>15</v>
      </c>
      <c r="AA47" s="4" t="s">
        <v>15</v>
      </c>
      <c r="AB47" s="5">
        <v>20.2</v>
      </c>
      <c r="AF47" s="14">
        <v>14853</v>
      </c>
      <c r="AH47" s="7" t="s">
        <v>112</v>
      </c>
      <c r="AI47" s="8"/>
      <c r="AJ47" s="14">
        <v>10268</v>
      </c>
    </row>
    <row r="48" spans="1:36" ht="15" customHeight="1">
      <c r="A48" s="2" t="s">
        <v>40</v>
      </c>
      <c r="B48" s="2">
        <v>92</v>
      </c>
      <c r="C48" s="2">
        <v>90</v>
      </c>
      <c r="D48" s="2">
        <v>46</v>
      </c>
      <c r="E48" s="4" t="s">
        <v>15</v>
      </c>
      <c r="F48" s="4" t="s">
        <v>15</v>
      </c>
      <c r="G48" s="4" t="s">
        <v>15</v>
      </c>
      <c r="H48" s="2">
        <v>44</v>
      </c>
      <c r="I48" s="4" t="s">
        <v>15</v>
      </c>
      <c r="J48" s="2">
        <v>2</v>
      </c>
      <c r="K48" s="5">
        <f>AF48/B48</f>
        <v>141.7391304347826</v>
      </c>
      <c r="L48" s="5">
        <f>AF48/C48</f>
        <v>144.88888888888889</v>
      </c>
      <c r="M48" s="5">
        <f>AF48/D48</f>
        <v>283.4782608695652</v>
      </c>
      <c r="N48" s="4" t="s">
        <v>15</v>
      </c>
      <c r="O48" s="4" t="s">
        <v>15</v>
      </c>
      <c r="P48" s="4" t="s">
        <v>15</v>
      </c>
      <c r="Q48" s="5">
        <f>AF48/H48</f>
        <v>296.3636363636364</v>
      </c>
      <c r="R48" s="4" t="s">
        <v>15</v>
      </c>
      <c r="S48" s="5">
        <v>6520</v>
      </c>
      <c r="T48" s="5">
        <f>B48/AF48*100000</f>
        <v>705.5214723926381</v>
      </c>
      <c r="U48" s="5">
        <f>C48/AF48*100000</f>
        <v>690.1840490797546</v>
      </c>
      <c r="V48" s="5">
        <f>D48/AF48*100000</f>
        <v>352.76073619631904</v>
      </c>
      <c r="W48" s="4" t="s">
        <v>15</v>
      </c>
      <c r="X48" s="4" t="s">
        <v>15</v>
      </c>
      <c r="Y48" s="4" t="s">
        <v>15</v>
      </c>
      <c r="Z48" s="5">
        <f>H48/AF48*100000</f>
        <v>337.4233128834356</v>
      </c>
      <c r="AA48" s="4" t="s">
        <v>15</v>
      </c>
      <c r="AB48" s="5">
        <v>15.3</v>
      </c>
      <c r="AF48" s="14">
        <v>13040</v>
      </c>
      <c r="AH48" s="7" t="s">
        <v>113</v>
      </c>
      <c r="AI48" s="8"/>
      <c r="AJ48" s="14">
        <v>9695</v>
      </c>
    </row>
    <row r="49" spans="1:36" ht="15" customHeight="1">
      <c r="A49" s="2" t="s">
        <v>41</v>
      </c>
      <c r="B49" s="2">
        <v>3</v>
      </c>
      <c r="C49" s="4" t="s">
        <v>15</v>
      </c>
      <c r="D49" s="4" t="s">
        <v>15</v>
      </c>
      <c r="E49" s="4" t="s">
        <v>15</v>
      </c>
      <c r="F49" s="4" t="s">
        <v>15</v>
      </c>
      <c r="G49" s="4" t="s">
        <v>15</v>
      </c>
      <c r="H49" s="4" t="s">
        <v>15</v>
      </c>
      <c r="I49" s="4" t="s">
        <v>15</v>
      </c>
      <c r="J49" s="2">
        <v>3</v>
      </c>
      <c r="K49" s="5">
        <f>AF49/B49</f>
        <v>2130.6666666666665</v>
      </c>
      <c r="L49" s="4" t="s">
        <v>15</v>
      </c>
      <c r="M49" s="4" t="s">
        <v>15</v>
      </c>
      <c r="N49" s="6" t="s">
        <v>15</v>
      </c>
      <c r="O49" s="4" t="s">
        <v>15</v>
      </c>
      <c r="P49" s="4" t="s">
        <v>15</v>
      </c>
      <c r="Q49" s="4" t="s">
        <v>15</v>
      </c>
      <c r="R49" s="4" t="s">
        <v>15</v>
      </c>
      <c r="S49" s="5">
        <v>2130.7</v>
      </c>
      <c r="T49" s="5">
        <f>B49/AF49*100000</f>
        <v>46.933667083854814</v>
      </c>
      <c r="U49" s="4" t="s">
        <v>15</v>
      </c>
      <c r="V49" s="4" t="s">
        <v>15</v>
      </c>
      <c r="W49" s="4" t="s">
        <v>15</v>
      </c>
      <c r="X49" s="4" t="s">
        <v>15</v>
      </c>
      <c r="Y49" s="4" t="s">
        <v>15</v>
      </c>
      <c r="Z49" s="4" t="s">
        <v>15</v>
      </c>
      <c r="AA49" s="4" t="s">
        <v>15</v>
      </c>
      <c r="AB49" s="5">
        <v>46.9</v>
      </c>
      <c r="AF49" s="14">
        <v>6392</v>
      </c>
      <c r="AH49" s="7" t="s">
        <v>114</v>
      </c>
      <c r="AI49" s="8"/>
      <c r="AJ49" s="9">
        <v>9903</v>
      </c>
    </row>
    <row r="50" spans="1:36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H50" s="7" t="s">
        <v>115</v>
      </c>
      <c r="AI50" s="8"/>
      <c r="AJ50" s="10">
        <v>7811</v>
      </c>
    </row>
    <row r="51" spans="1:36" ht="15" customHeight="1">
      <c r="A51" s="2" t="s">
        <v>129</v>
      </c>
      <c r="B51" s="2">
        <v>3157</v>
      </c>
      <c r="C51" s="2">
        <v>2829</v>
      </c>
      <c r="D51" s="2">
        <v>1469</v>
      </c>
      <c r="E51" s="2">
        <v>590</v>
      </c>
      <c r="F51" s="4" t="s">
        <v>15</v>
      </c>
      <c r="G51" s="2">
        <v>2</v>
      </c>
      <c r="H51" s="2">
        <v>563</v>
      </c>
      <c r="I51" s="4">
        <v>205</v>
      </c>
      <c r="J51" s="2">
        <v>328</v>
      </c>
      <c r="K51" s="5">
        <f aca="true" t="shared" si="4" ref="K51:K58">AF51/B51</f>
        <v>69.2058916693063</v>
      </c>
      <c r="L51" s="5">
        <f>AF51/C51</f>
        <v>77.2297631671969</v>
      </c>
      <c r="M51" s="5">
        <f>AF51/D51</f>
        <v>148.7290673927842</v>
      </c>
      <c r="N51" s="5">
        <f>AF51/E51</f>
        <v>370.3101694915254</v>
      </c>
      <c r="O51" s="4" t="s">
        <v>15</v>
      </c>
      <c r="P51" s="5">
        <f>AF51/G51</f>
        <v>109241.5</v>
      </c>
      <c r="Q51" s="5">
        <f>AF51/H51</f>
        <v>388.06927175843697</v>
      </c>
      <c r="R51" s="5">
        <f>AF51/I51</f>
        <v>1065.770731707317</v>
      </c>
      <c r="S51" s="5">
        <v>666.1</v>
      </c>
      <c r="T51" s="5">
        <f aca="true" t="shared" si="5" ref="T51:T58">B51/AF51*100000</f>
        <v>1444.9636813848217</v>
      </c>
      <c r="U51" s="5">
        <f>C51/AF51*100000</f>
        <v>1294.8375846175675</v>
      </c>
      <c r="V51" s="5">
        <f>D51/AF51*100000</f>
        <v>672.3635248509038</v>
      </c>
      <c r="W51" s="5">
        <f>E51/AF51*100000</f>
        <v>270.0438935752438</v>
      </c>
      <c r="X51" s="4" t="s">
        <v>15</v>
      </c>
      <c r="Y51" s="5">
        <f>G51/AF51*100000</f>
        <v>0.9154030290686231</v>
      </c>
      <c r="Z51" s="5">
        <f>H51/AF51*100000</f>
        <v>257.68595268281746</v>
      </c>
      <c r="AA51" s="5">
        <f>I51/AF51*100000</f>
        <v>93.82881047953387</v>
      </c>
      <c r="AB51" s="5">
        <v>150.1</v>
      </c>
      <c r="AF51" s="12">
        <f>AF52+AF53</f>
        <v>218483</v>
      </c>
      <c r="AH51" s="7" t="s">
        <v>116</v>
      </c>
      <c r="AI51" s="8"/>
      <c r="AJ51" s="10">
        <v>1623</v>
      </c>
    </row>
    <row r="52" spans="1:36" ht="15" customHeight="1">
      <c r="A52" s="2" t="s">
        <v>42</v>
      </c>
      <c r="B52" s="2">
        <v>2722</v>
      </c>
      <c r="C52" s="2">
        <v>2440</v>
      </c>
      <c r="D52" s="2">
        <v>1292</v>
      </c>
      <c r="E52" s="2">
        <v>590</v>
      </c>
      <c r="F52" s="4" t="s">
        <v>15</v>
      </c>
      <c r="G52" s="2">
        <v>2</v>
      </c>
      <c r="H52" s="2">
        <v>351</v>
      </c>
      <c r="I52" s="4">
        <v>205</v>
      </c>
      <c r="J52" s="2">
        <v>282</v>
      </c>
      <c r="K52" s="5">
        <f t="shared" si="4"/>
        <v>62.07678177810433</v>
      </c>
      <c r="L52" s="5">
        <f>AF52/C52</f>
        <v>69.25122950819672</v>
      </c>
      <c r="M52" s="5">
        <f>AF52/D52</f>
        <v>130.78405572755418</v>
      </c>
      <c r="N52" s="5">
        <f>AF52/E52</f>
        <v>286.3949152542373</v>
      </c>
      <c r="O52" s="4" t="s">
        <v>15</v>
      </c>
      <c r="P52" s="5">
        <f>AF52/G52</f>
        <v>84486.5</v>
      </c>
      <c r="Q52" s="5">
        <f>AF52/H52</f>
        <v>481.40455840455843</v>
      </c>
      <c r="R52" s="5">
        <f>AF52/I52</f>
        <v>824.2585365853658</v>
      </c>
      <c r="S52" s="5">
        <v>599.2</v>
      </c>
      <c r="T52" s="5">
        <f t="shared" si="5"/>
        <v>1610.9082516141634</v>
      </c>
      <c r="U52" s="5">
        <f>C52/AF52*100000</f>
        <v>1444.0176832985153</v>
      </c>
      <c r="V52" s="5">
        <f>D52/AF52*100000</f>
        <v>764.6191995170826</v>
      </c>
      <c r="W52" s="5">
        <f>E52/AF52*100000</f>
        <v>349.1682103057885</v>
      </c>
      <c r="X52" s="4" t="s">
        <v>15</v>
      </c>
      <c r="Y52" s="5">
        <f>G52/AF52*100000</f>
        <v>1.1836210518840289</v>
      </c>
      <c r="Z52" s="5">
        <f>H52/AF52*100000</f>
        <v>207.72549460564707</v>
      </c>
      <c r="AA52" s="5">
        <f>I52/AF52*100000</f>
        <v>121.32115781811295</v>
      </c>
      <c r="AB52" s="5">
        <v>166.9</v>
      </c>
      <c r="AF52" s="10">
        <v>168973</v>
      </c>
      <c r="AH52" s="7" t="s">
        <v>117</v>
      </c>
      <c r="AI52" s="8"/>
      <c r="AJ52" s="10">
        <v>4837</v>
      </c>
    </row>
    <row r="53" spans="1:32" ht="15" customHeight="1">
      <c r="A53" s="2" t="s">
        <v>130</v>
      </c>
      <c r="B53" s="2">
        <v>435</v>
      </c>
      <c r="C53" s="2">
        <v>389</v>
      </c>
      <c r="D53" s="2">
        <v>177</v>
      </c>
      <c r="E53" s="4" t="s">
        <v>15</v>
      </c>
      <c r="F53" s="4" t="s">
        <v>15</v>
      </c>
      <c r="G53" s="4" t="s">
        <v>15</v>
      </c>
      <c r="H53" s="2">
        <v>212</v>
      </c>
      <c r="I53" s="4" t="s">
        <v>15</v>
      </c>
      <c r="J53" s="2">
        <v>46</v>
      </c>
      <c r="K53" s="5">
        <f t="shared" si="4"/>
        <v>113.816091954023</v>
      </c>
      <c r="L53" s="5">
        <f>AF53/C53</f>
        <v>127.27506426735218</v>
      </c>
      <c r="M53" s="5">
        <f>AF53/D53</f>
        <v>279.71751412429376</v>
      </c>
      <c r="N53" s="4" t="s">
        <v>15</v>
      </c>
      <c r="O53" s="4" t="s">
        <v>15</v>
      </c>
      <c r="P53" s="4" t="s">
        <v>15</v>
      </c>
      <c r="Q53" s="5">
        <f>AF53/H53</f>
        <v>233.53773584905662</v>
      </c>
      <c r="R53" s="4" t="s">
        <v>15</v>
      </c>
      <c r="S53" s="5">
        <v>1076.3</v>
      </c>
      <c r="T53" s="5">
        <f t="shared" si="5"/>
        <v>878.6103817410624</v>
      </c>
      <c r="U53" s="5">
        <f>C53/AF53*100000</f>
        <v>785.6998586144214</v>
      </c>
      <c r="V53" s="5">
        <f>D53/AF53*100000</f>
        <v>357.50353463946675</v>
      </c>
      <c r="W53" s="4" t="s">
        <v>15</v>
      </c>
      <c r="X53" s="4" t="s">
        <v>15</v>
      </c>
      <c r="Y53" s="4" t="s">
        <v>15</v>
      </c>
      <c r="Z53" s="5">
        <f>H53/AF53*100000</f>
        <v>428.19632397495457</v>
      </c>
      <c r="AA53" s="4" t="s">
        <v>15</v>
      </c>
      <c r="AB53" s="5">
        <v>92.9</v>
      </c>
      <c r="AF53" s="12">
        <f>SUM(AF54:AF58)</f>
        <v>49510</v>
      </c>
    </row>
    <row r="54" spans="1:32" ht="15" customHeight="1">
      <c r="A54" s="2" t="s">
        <v>43</v>
      </c>
      <c r="B54" s="2">
        <v>9</v>
      </c>
      <c r="C54" s="4" t="s">
        <v>15</v>
      </c>
      <c r="D54" s="4" t="s">
        <v>15</v>
      </c>
      <c r="E54" s="4" t="s">
        <v>15</v>
      </c>
      <c r="F54" s="4" t="s">
        <v>15</v>
      </c>
      <c r="G54" s="4" t="s">
        <v>15</v>
      </c>
      <c r="H54" s="4" t="s">
        <v>15</v>
      </c>
      <c r="I54" s="4" t="s">
        <v>15</v>
      </c>
      <c r="J54" s="2">
        <v>9</v>
      </c>
      <c r="K54" s="5">
        <f t="shared" si="4"/>
        <v>1183</v>
      </c>
      <c r="L54" s="4" t="s">
        <v>15</v>
      </c>
      <c r="M54" s="4" t="s">
        <v>15</v>
      </c>
      <c r="N54" s="4" t="s">
        <v>15</v>
      </c>
      <c r="O54" s="4" t="s">
        <v>15</v>
      </c>
      <c r="P54" s="4" t="s">
        <v>15</v>
      </c>
      <c r="Q54" s="4" t="s">
        <v>15</v>
      </c>
      <c r="R54" s="4" t="s">
        <v>15</v>
      </c>
      <c r="S54" s="5">
        <v>1183</v>
      </c>
      <c r="T54" s="5">
        <f t="shared" si="5"/>
        <v>84.53085376162299</v>
      </c>
      <c r="U54" s="4" t="s">
        <v>15</v>
      </c>
      <c r="V54" s="4" t="s">
        <v>15</v>
      </c>
      <c r="W54" s="4" t="s">
        <v>15</v>
      </c>
      <c r="X54" s="4" t="s">
        <v>15</v>
      </c>
      <c r="Y54" s="4" t="s">
        <v>15</v>
      </c>
      <c r="Z54" s="4" t="s">
        <v>15</v>
      </c>
      <c r="AA54" s="4" t="s">
        <v>15</v>
      </c>
      <c r="AB54" s="5">
        <v>84.5</v>
      </c>
      <c r="AF54" s="14">
        <v>10647</v>
      </c>
    </row>
    <row r="55" spans="1:32" ht="15" customHeight="1">
      <c r="A55" s="2" t="s">
        <v>44</v>
      </c>
      <c r="B55" s="2">
        <v>296</v>
      </c>
      <c r="C55" s="2">
        <v>264</v>
      </c>
      <c r="D55" s="2">
        <v>100</v>
      </c>
      <c r="E55" s="4" t="s">
        <v>15</v>
      </c>
      <c r="F55" s="4" t="s">
        <v>15</v>
      </c>
      <c r="G55" s="4" t="s">
        <v>15</v>
      </c>
      <c r="H55" s="2">
        <v>164</v>
      </c>
      <c r="I55" s="4" t="s">
        <v>15</v>
      </c>
      <c r="J55" s="2">
        <v>32</v>
      </c>
      <c r="K55" s="5">
        <f t="shared" si="4"/>
        <v>76.41216216216216</v>
      </c>
      <c r="L55" s="5">
        <f>AF55/C55</f>
        <v>85.67424242424242</v>
      </c>
      <c r="M55" s="5">
        <f>AF55/D55</f>
        <v>226.18</v>
      </c>
      <c r="N55" s="4" t="s">
        <v>15</v>
      </c>
      <c r="O55" s="4" t="s">
        <v>15</v>
      </c>
      <c r="P55" s="4" t="s">
        <v>15</v>
      </c>
      <c r="Q55" s="5">
        <f>AF55/H55</f>
        <v>137.91463414634146</v>
      </c>
      <c r="R55" s="4" t="s">
        <v>15</v>
      </c>
      <c r="S55" s="5">
        <v>706.8</v>
      </c>
      <c r="T55" s="5">
        <f t="shared" si="5"/>
        <v>1308.6921920594216</v>
      </c>
      <c r="U55" s="5">
        <f>C55/AF55*100000</f>
        <v>1167.2119550800248</v>
      </c>
      <c r="V55" s="5">
        <f>D55/AF55*100000</f>
        <v>442.12574056061544</v>
      </c>
      <c r="W55" s="4" t="s">
        <v>15</v>
      </c>
      <c r="X55" s="4" t="s">
        <v>15</v>
      </c>
      <c r="Y55" s="4" t="s">
        <v>15</v>
      </c>
      <c r="Z55" s="5">
        <f>H55/AF55*100000</f>
        <v>725.0862145194093</v>
      </c>
      <c r="AA55" s="4" t="s">
        <v>15</v>
      </c>
      <c r="AB55" s="5">
        <v>141.5</v>
      </c>
      <c r="AF55" s="14">
        <v>22618</v>
      </c>
    </row>
    <row r="56" spans="1:32" ht="15" customHeight="1">
      <c r="A56" s="2" t="s">
        <v>45</v>
      </c>
      <c r="B56" s="2">
        <v>95</v>
      </c>
      <c r="C56" s="2">
        <v>95</v>
      </c>
      <c r="D56" s="2">
        <v>47</v>
      </c>
      <c r="E56" s="4" t="s">
        <v>15</v>
      </c>
      <c r="F56" s="4" t="s">
        <v>15</v>
      </c>
      <c r="G56" s="4" t="s">
        <v>15</v>
      </c>
      <c r="H56" s="2">
        <v>48</v>
      </c>
      <c r="I56" s="4" t="s">
        <v>15</v>
      </c>
      <c r="J56" s="4" t="s">
        <v>15</v>
      </c>
      <c r="K56" s="5">
        <f t="shared" si="4"/>
        <v>76.25263157894737</v>
      </c>
      <c r="L56" s="5">
        <f>AF56/C56</f>
        <v>76.25263157894737</v>
      </c>
      <c r="M56" s="5">
        <f>AF56/D56</f>
        <v>154.12765957446808</v>
      </c>
      <c r="N56" s="4" t="s">
        <v>15</v>
      </c>
      <c r="O56" s="4" t="s">
        <v>15</v>
      </c>
      <c r="P56" s="4" t="s">
        <v>15</v>
      </c>
      <c r="Q56" s="5">
        <f>AF56/H56</f>
        <v>150.91666666666666</v>
      </c>
      <c r="R56" s="4" t="s">
        <v>15</v>
      </c>
      <c r="S56" s="4" t="s">
        <v>15</v>
      </c>
      <c r="T56" s="5">
        <f t="shared" si="5"/>
        <v>1311.430149088901</v>
      </c>
      <c r="U56" s="5">
        <f>C56/AF56*100000</f>
        <v>1311.430149088901</v>
      </c>
      <c r="V56" s="5">
        <f>D56/AF56*100000</f>
        <v>648.8128106018773</v>
      </c>
      <c r="W56" s="4" t="s">
        <v>15</v>
      </c>
      <c r="X56" s="4" t="s">
        <v>15</v>
      </c>
      <c r="Y56" s="4" t="s">
        <v>15</v>
      </c>
      <c r="Z56" s="5">
        <f>H56/AF56*100000</f>
        <v>662.6173384870237</v>
      </c>
      <c r="AA56" s="4" t="s">
        <v>15</v>
      </c>
      <c r="AB56" s="4" t="s">
        <v>15</v>
      </c>
      <c r="AF56" s="14">
        <v>7244</v>
      </c>
    </row>
    <row r="57" spans="1:32" ht="15" customHeight="1">
      <c r="A57" s="2" t="s">
        <v>46</v>
      </c>
      <c r="B57" s="2">
        <v>5</v>
      </c>
      <c r="C57" s="4" t="s">
        <v>15</v>
      </c>
      <c r="D57" s="4" t="s">
        <v>15</v>
      </c>
      <c r="E57" s="4" t="s">
        <v>15</v>
      </c>
      <c r="F57" s="4" t="s">
        <v>15</v>
      </c>
      <c r="G57" s="4" t="s">
        <v>15</v>
      </c>
      <c r="H57" s="4" t="s">
        <v>15</v>
      </c>
      <c r="I57" s="4" t="s">
        <v>15</v>
      </c>
      <c r="J57" s="2">
        <v>5</v>
      </c>
      <c r="K57" s="5">
        <f t="shared" si="4"/>
        <v>1029.2</v>
      </c>
      <c r="L57" s="4" t="s">
        <v>15</v>
      </c>
      <c r="M57" s="4" t="s">
        <v>15</v>
      </c>
      <c r="N57" s="4" t="s">
        <v>15</v>
      </c>
      <c r="O57" s="4" t="s">
        <v>15</v>
      </c>
      <c r="P57" s="4" t="s">
        <v>15</v>
      </c>
      <c r="Q57" s="4" t="s">
        <v>15</v>
      </c>
      <c r="R57" s="4" t="s">
        <v>15</v>
      </c>
      <c r="S57" s="5">
        <v>1029.2</v>
      </c>
      <c r="T57" s="5">
        <f t="shared" si="5"/>
        <v>97.1628449280995</v>
      </c>
      <c r="U57" s="4" t="s">
        <v>15</v>
      </c>
      <c r="V57" s="4" t="s">
        <v>15</v>
      </c>
      <c r="W57" s="4" t="s">
        <v>15</v>
      </c>
      <c r="X57" s="4" t="s">
        <v>15</v>
      </c>
      <c r="Y57" s="4" t="s">
        <v>15</v>
      </c>
      <c r="Z57" s="4" t="s">
        <v>15</v>
      </c>
      <c r="AA57" s="4" t="s">
        <v>15</v>
      </c>
      <c r="AB57" s="5">
        <v>97.2</v>
      </c>
      <c r="AF57" s="14">
        <v>5146</v>
      </c>
    </row>
    <row r="58" spans="1:32" ht="15" customHeight="1">
      <c r="A58" s="2" t="s">
        <v>47</v>
      </c>
      <c r="B58" s="2">
        <v>30</v>
      </c>
      <c r="C58" s="2">
        <v>30</v>
      </c>
      <c r="D58" s="2">
        <v>30</v>
      </c>
      <c r="E58" s="4" t="s">
        <v>15</v>
      </c>
      <c r="F58" s="4" t="s">
        <v>15</v>
      </c>
      <c r="G58" s="4" t="s">
        <v>15</v>
      </c>
      <c r="H58" s="4" t="s">
        <v>15</v>
      </c>
      <c r="I58" s="4" t="s">
        <v>15</v>
      </c>
      <c r="J58" s="4" t="s">
        <v>15</v>
      </c>
      <c r="K58" s="5">
        <f t="shared" si="4"/>
        <v>128.5</v>
      </c>
      <c r="L58" s="5">
        <f>AF58/C58</f>
        <v>128.5</v>
      </c>
      <c r="M58" s="5">
        <f>AF58/D58</f>
        <v>128.5</v>
      </c>
      <c r="N58" s="4" t="s">
        <v>15</v>
      </c>
      <c r="O58" s="4" t="s">
        <v>15</v>
      </c>
      <c r="P58" s="4" t="s">
        <v>15</v>
      </c>
      <c r="Q58" s="4" t="s">
        <v>15</v>
      </c>
      <c r="R58" s="4" t="s">
        <v>15</v>
      </c>
      <c r="S58" s="4" t="s">
        <v>15</v>
      </c>
      <c r="T58" s="5">
        <f t="shared" si="5"/>
        <v>778.2101167315175</v>
      </c>
      <c r="U58" s="5">
        <f>C58/AF58*100000</f>
        <v>778.2101167315175</v>
      </c>
      <c r="V58" s="5">
        <f>D58/AF58*100000</f>
        <v>778.2101167315175</v>
      </c>
      <c r="W58" s="4" t="s">
        <v>15</v>
      </c>
      <c r="X58" s="4" t="s">
        <v>15</v>
      </c>
      <c r="Y58" s="4" t="s">
        <v>15</v>
      </c>
      <c r="Z58" s="4" t="s">
        <v>15</v>
      </c>
      <c r="AA58" s="4" t="s">
        <v>15</v>
      </c>
      <c r="AB58" s="4" t="s">
        <v>15</v>
      </c>
      <c r="AF58" s="14">
        <v>3855</v>
      </c>
    </row>
    <row r="59" spans="1:28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5"/>
      <c r="M59" s="5"/>
      <c r="N59" s="5"/>
      <c r="O59" s="4"/>
      <c r="P59" s="5"/>
      <c r="Q59" s="5"/>
      <c r="R59" s="5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32" ht="15" customHeight="1">
      <c r="A60" s="2" t="s">
        <v>133</v>
      </c>
      <c r="B60" s="2">
        <v>2505</v>
      </c>
      <c r="C60" s="2">
        <v>2237</v>
      </c>
      <c r="D60" s="2">
        <v>1525</v>
      </c>
      <c r="E60" s="2">
        <v>150</v>
      </c>
      <c r="F60" s="4" t="s">
        <v>15</v>
      </c>
      <c r="G60" s="2">
        <v>4</v>
      </c>
      <c r="H60" s="2">
        <v>558</v>
      </c>
      <c r="I60" s="4" t="s">
        <v>15</v>
      </c>
      <c r="J60" s="2">
        <v>268</v>
      </c>
      <c r="K60" s="5">
        <f aca="true" t="shared" si="6" ref="K60:K65">AF60/B60</f>
        <v>106.86027944111777</v>
      </c>
      <c r="L60" s="5">
        <f>AF60/C60</f>
        <v>119.66249441215915</v>
      </c>
      <c r="M60" s="5">
        <f>AF60/D60</f>
        <v>175.5311475409836</v>
      </c>
      <c r="N60" s="5">
        <f>AF60/E60</f>
        <v>1784.5666666666666</v>
      </c>
      <c r="O60" s="4" t="s">
        <v>15</v>
      </c>
      <c r="P60" s="5">
        <f>AF60/G60</f>
        <v>66921.25</v>
      </c>
      <c r="Q60" s="5">
        <f>AF60/H60</f>
        <v>479.72222222222223</v>
      </c>
      <c r="R60" s="4" t="s">
        <v>15</v>
      </c>
      <c r="S60" s="5">
        <v>998.8</v>
      </c>
      <c r="T60" s="5">
        <f aca="true" t="shared" si="7" ref="T60:T65">B60/AF60*100000</f>
        <v>935.8014083717803</v>
      </c>
      <c r="U60" s="5">
        <f>C60/AF60*100000</f>
        <v>835.6837327455778</v>
      </c>
      <c r="V60" s="5">
        <f>D60/AF60*100000</f>
        <v>569.6994601864131</v>
      </c>
      <c r="W60" s="5">
        <f>E60/AF60*100000</f>
        <v>56.036012477352116</v>
      </c>
      <c r="X60" s="4" t="s">
        <v>15</v>
      </c>
      <c r="Y60" s="5">
        <f>G60/AF60*100000</f>
        <v>1.494293666062723</v>
      </c>
      <c r="Z60" s="5">
        <f>H60/AF60*100000</f>
        <v>208.45396641574985</v>
      </c>
      <c r="AA60" s="4" t="s">
        <v>15</v>
      </c>
      <c r="AB60" s="5">
        <v>100.1</v>
      </c>
      <c r="AF60" s="12">
        <f>AF61+AF62+AF63+AF64</f>
        <v>267685</v>
      </c>
    </row>
    <row r="61" spans="1:32" ht="15" customHeight="1">
      <c r="A61" s="2" t="s">
        <v>48</v>
      </c>
      <c r="B61" s="2">
        <v>1012</v>
      </c>
      <c r="C61" s="2">
        <v>846</v>
      </c>
      <c r="D61" s="2">
        <v>453</v>
      </c>
      <c r="E61" s="2">
        <v>50</v>
      </c>
      <c r="F61" s="4" t="s">
        <v>15</v>
      </c>
      <c r="G61" s="4" t="s">
        <v>15</v>
      </c>
      <c r="H61" s="2">
        <v>343</v>
      </c>
      <c r="I61" s="4" t="s">
        <v>15</v>
      </c>
      <c r="J61" s="2">
        <v>166</v>
      </c>
      <c r="K61" s="5">
        <f t="shared" si="6"/>
        <v>96.61758893280633</v>
      </c>
      <c r="L61" s="5">
        <f>AF61/C61</f>
        <v>115.57565011820331</v>
      </c>
      <c r="M61" s="5">
        <f>AF61/D61</f>
        <v>215.84326710816777</v>
      </c>
      <c r="N61" s="5">
        <f>AF61/E61</f>
        <v>1955.54</v>
      </c>
      <c r="O61" s="4" t="s">
        <v>15</v>
      </c>
      <c r="P61" s="4" t="s">
        <v>15</v>
      </c>
      <c r="Q61" s="5">
        <f>AF61/H61</f>
        <v>285.06413994169094</v>
      </c>
      <c r="R61" s="4" t="s">
        <v>15</v>
      </c>
      <c r="S61" s="5">
        <v>589</v>
      </c>
      <c r="T61" s="5">
        <f t="shared" si="7"/>
        <v>1035.0082330200353</v>
      </c>
      <c r="U61" s="5">
        <f>C61/AF61*100000</f>
        <v>865.2341552716897</v>
      </c>
      <c r="V61" s="5">
        <f>D61/AF61*100000</f>
        <v>463.29913987952176</v>
      </c>
      <c r="W61" s="5">
        <f>E61/AF61*100000</f>
        <v>51.136770406128235</v>
      </c>
      <c r="X61" s="4" t="s">
        <v>15</v>
      </c>
      <c r="Y61" s="4" t="s">
        <v>15</v>
      </c>
      <c r="Z61" s="5">
        <f>H61/AF61*100000</f>
        <v>350.79824498603966</v>
      </c>
      <c r="AA61" s="4" t="s">
        <v>15</v>
      </c>
      <c r="AB61" s="5">
        <v>169.8</v>
      </c>
      <c r="AF61" s="10">
        <v>97777</v>
      </c>
    </row>
    <row r="62" spans="1:32" ht="15" customHeight="1">
      <c r="A62" s="2" t="s">
        <v>49</v>
      </c>
      <c r="B62" s="2">
        <v>11</v>
      </c>
      <c r="C62" s="4" t="s">
        <v>15</v>
      </c>
      <c r="D62" s="4" t="s">
        <v>15</v>
      </c>
      <c r="E62" s="4" t="s">
        <v>15</v>
      </c>
      <c r="F62" s="4" t="s">
        <v>15</v>
      </c>
      <c r="G62" s="4" t="s">
        <v>15</v>
      </c>
      <c r="H62" s="4" t="s">
        <v>15</v>
      </c>
      <c r="I62" s="4" t="s">
        <v>15</v>
      </c>
      <c r="J62" s="2">
        <v>11</v>
      </c>
      <c r="K62" s="5">
        <f t="shared" si="6"/>
        <v>2097</v>
      </c>
      <c r="L62" s="4" t="s">
        <v>15</v>
      </c>
      <c r="M62" s="4" t="s">
        <v>15</v>
      </c>
      <c r="N62" s="4" t="s">
        <v>15</v>
      </c>
      <c r="O62" s="4" t="s">
        <v>15</v>
      </c>
      <c r="P62" s="4" t="s">
        <v>15</v>
      </c>
      <c r="Q62" s="4" t="s">
        <v>15</v>
      </c>
      <c r="R62" s="4" t="s">
        <v>15</v>
      </c>
      <c r="S62" s="5">
        <v>2097</v>
      </c>
      <c r="T62" s="5">
        <f t="shared" si="7"/>
        <v>47.68717215069146</v>
      </c>
      <c r="U62" s="4" t="s">
        <v>15</v>
      </c>
      <c r="V62" s="4" t="s">
        <v>15</v>
      </c>
      <c r="W62" s="4" t="s">
        <v>15</v>
      </c>
      <c r="X62" s="4" t="s">
        <v>15</v>
      </c>
      <c r="Y62" s="4" t="s">
        <v>15</v>
      </c>
      <c r="Z62" s="4" t="s">
        <v>15</v>
      </c>
      <c r="AA62" s="4" t="s">
        <v>15</v>
      </c>
      <c r="AB62" s="5">
        <v>47.7</v>
      </c>
      <c r="AF62" s="10">
        <v>23067</v>
      </c>
    </row>
    <row r="63" spans="1:32" ht="15" customHeight="1">
      <c r="A63" s="2" t="s">
        <v>50</v>
      </c>
      <c r="B63" s="2">
        <v>553</v>
      </c>
      <c r="C63" s="2">
        <v>539</v>
      </c>
      <c r="D63" s="2">
        <v>355</v>
      </c>
      <c r="E63" s="2">
        <v>100</v>
      </c>
      <c r="F63" s="4" t="s">
        <v>15</v>
      </c>
      <c r="G63" s="4" t="s">
        <v>15</v>
      </c>
      <c r="H63" s="2">
        <v>84</v>
      </c>
      <c r="I63" s="4" t="s">
        <v>15</v>
      </c>
      <c r="J63" s="2">
        <v>14</v>
      </c>
      <c r="K63" s="5">
        <f t="shared" si="6"/>
        <v>105.28933092224231</v>
      </c>
      <c r="L63" s="5">
        <f>AF63/C63</f>
        <v>108.02411873840445</v>
      </c>
      <c r="M63" s="5">
        <f>AF63/D63</f>
        <v>164.01408450704224</v>
      </c>
      <c r="N63" s="5">
        <f>AF63/E63</f>
        <v>582.25</v>
      </c>
      <c r="O63" s="4" t="s">
        <v>15</v>
      </c>
      <c r="P63" s="4" t="s">
        <v>15</v>
      </c>
      <c r="Q63" s="5">
        <f>AF63/H63</f>
        <v>693.1547619047619</v>
      </c>
      <c r="R63" s="4" t="s">
        <v>15</v>
      </c>
      <c r="S63" s="5">
        <v>4158.9</v>
      </c>
      <c r="T63" s="5">
        <f t="shared" si="7"/>
        <v>949.7638471446973</v>
      </c>
      <c r="U63" s="5">
        <f>C63/AF63*100000</f>
        <v>925.7191927866037</v>
      </c>
      <c r="V63" s="5">
        <f>D63/AF63*100000</f>
        <v>609.703735508802</v>
      </c>
      <c r="W63" s="5">
        <f>E63/AF63*100000</f>
        <v>171.74753112924003</v>
      </c>
      <c r="X63" s="4" t="s">
        <v>15</v>
      </c>
      <c r="Y63" s="4" t="s">
        <v>15</v>
      </c>
      <c r="Z63" s="5">
        <f>H63/AF63*100000</f>
        <v>144.26792614856163</v>
      </c>
      <c r="AA63" s="4" t="s">
        <v>15</v>
      </c>
      <c r="AB63" s="5">
        <v>24</v>
      </c>
      <c r="AF63" s="10">
        <v>58225</v>
      </c>
    </row>
    <row r="64" spans="1:32" ht="15" customHeight="1">
      <c r="A64" s="2" t="s">
        <v>134</v>
      </c>
      <c r="B64" s="2">
        <v>929</v>
      </c>
      <c r="C64" s="2">
        <v>852</v>
      </c>
      <c r="D64" s="2">
        <v>717</v>
      </c>
      <c r="E64" s="4" t="s">
        <v>15</v>
      </c>
      <c r="F64" s="4" t="s">
        <v>15</v>
      </c>
      <c r="G64" s="2">
        <v>4</v>
      </c>
      <c r="H64" s="2">
        <v>131</v>
      </c>
      <c r="I64" s="4" t="s">
        <v>15</v>
      </c>
      <c r="J64" s="2">
        <v>77</v>
      </c>
      <c r="K64" s="5">
        <f t="shared" si="6"/>
        <v>95.3885898815931</v>
      </c>
      <c r="L64" s="5">
        <f>AF64/C64</f>
        <v>104.0093896713615</v>
      </c>
      <c r="M64" s="5">
        <f>AF64/D64</f>
        <v>123.59274755927476</v>
      </c>
      <c r="N64" s="4" t="s">
        <v>15</v>
      </c>
      <c r="O64" s="4" t="s">
        <v>15</v>
      </c>
      <c r="P64" s="5">
        <f>AF64/G64</f>
        <v>22154</v>
      </c>
      <c r="Q64" s="5">
        <f>AF64/H64</f>
        <v>676.4580152671756</v>
      </c>
      <c r="R64" s="4" t="s">
        <v>15</v>
      </c>
      <c r="S64" s="5">
        <v>1150.9</v>
      </c>
      <c r="T64" s="5">
        <f t="shared" si="7"/>
        <v>1048.3434142818453</v>
      </c>
      <c r="U64" s="5">
        <f>C64/AF64*100000</f>
        <v>961.4516565857182</v>
      </c>
      <c r="V64" s="5">
        <f>D64/AF64*100000</f>
        <v>809.1089645210798</v>
      </c>
      <c r="W64" s="4" t="s">
        <v>15</v>
      </c>
      <c r="X64" s="4" t="s">
        <v>15</v>
      </c>
      <c r="Y64" s="5">
        <f>G64/AF64*100000</f>
        <v>4.513857542655954</v>
      </c>
      <c r="Z64" s="5">
        <f>H64/AF64*100000</f>
        <v>147.8288345219825</v>
      </c>
      <c r="AA64" s="4" t="s">
        <v>15</v>
      </c>
      <c r="AB64" s="5">
        <v>86.9</v>
      </c>
      <c r="AF64" s="12">
        <f>SUM(AF65:AF71)</f>
        <v>88616</v>
      </c>
    </row>
    <row r="65" spans="1:32" ht="15" customHeight="1">
      <c r="A65" s="2" t="s">
        <v>51</v>
      </c>
      <c r="B65" s="2">
        <v>75</v>
      </c>
      <c r="C65" s="2">
        <v>50</v>
      </c>
      <c r="D65" s="2">
        <v>16</v>
      </c>
      <c r="E65" s="4" t="s">
        <v>15</v>
      </c>
      <c r="F65" s="4" t="s">
        <v>15</v>
      </c>
      <c r="G65" s="4" t="s">
        <v>15</v>
      </c>
      <c r="H65" s="2">
        <v>34</v>
      </c>
      <c r="I65" s="4" t="s">
        <v>15</v>
      </c>
      <c r="J65" s="2">
        <v>25</v>
      </c>
      <c r="K65" s="5">
        <f t="shared" si="6"/>
        <v>198.50666666666666</v>
      </c>
      <c r="L65" s="5">
        <f>AF65/C65</f>
        <v>297.76</v>
      </c>
      <c r="M65" s="5">
        <f>AF65/D65</f>
        <v>930.5</v>
      </c>
      <c r="N65" s="4" t="s">
        <v>15</v>
      </c>
      <c r="O65" s="4" t="s">
        <v>15</v>
      </c>
      <c r="P65" s="4" t="s">
        <v>15</v>
      </c>
      <c r="Q65" s="5">
        <f>AF65/H65</f>
        <v>437.88235294117646</v>
      </c>
      <c r="R65" s="4" t="s">
        <v>15</v>
      </c>
      <c r="S65" s="5">
        <v>595.5</v>
      </c>
      <c r="T65" s="5">
        <f t="shared" si="7"/>
        <v>503.76141859215477</v>
      </c>
      <c r="U65" s="5">
        <f>C65/AF65*100000</f>
        <v>335.8409457281032</v>
      </c>
      <c r="V65" s="5">
        <f>D65/AF65*100000</f>
        <v>107.46910263299303</v>
      </c>
      <c r="W65" s="4" t="s">
        <v>15</v>
      </c>
      <c r="X65" s="4" t="s">
        <v>15</v>
      </c>
      <c r="Y65" s="4" t="s">
        <v>15</v>
      </c>
      <c r="Z65" s="5">
        <f>H65/AF65*100000</f>
        <v>228.37184309511017</v>
      </c>
      <c r="AA65" s="4" t="s">
        <v>15</v>
      </c>
      <c r="AB65" s="5">
        <v>167.9</v>
      </c>
      <c r="AF65" s="14">
        <v>14888</v>
      </c>
    </row>
    <row r="66" spans="1:32" ht="15" customHeight="1">
      <c r="A66" s="2" t="s">
        <v>52</v>
      </c>
      <c r="B66" s="4" t="s">
        <v>15</v>
      </c>
      <c r="C66" s="4" t="s">
        <v>15</v>
      </c>
      <c r="D66" s="4" t="s">
        <v>15</v>
      </c>
      <c r="E66" s="4" t="s">
        <v>15</v>
      </c>
      <c r="F66" s="4" t="s">
        <v>15</v>
      </c>
      <c r="G66" s="4" t="s">
        <v>15</v>
      </c>
      <c r="H66" s="4" t="s">
        <v>15</v>
      </c>
      <c r="I66" s="4" t="s">
        <v>15</v>
      </c>
      <c r="J66" s="4" t="s">
        <v>15</v>
      </c>
      <c r="K66" s="4" t="s">
        <v>15</v>
      </c>
      <c r="L66" s="4" t="s">
        <v>15</v>
      </c>
      <c r="M66" s="4" t="s">
        <v>15</v>
      </c>
      <c r="N66" s="4" t="s">
        <v>15</v>
      </c>
      <c r="O66" s="4" t="s">
        <v>15</v>
      </c>
      <c r="P66" s="4" t="s">
        <v>15</v>
      </c>
      <c r="Q66" s="4" t="s">
        <v>15</v>
      </c>
      <c r="R66" s="4" t="s">
        <v>15</v>
      </c>
      <c r="S66" s="4" t="s">
        <v>15</v>
      </c>
      <c r="T66" s="4" t="s">
        <v>15</v>
      </c>
      <c r="U66" s="4" t="s">
        <v>15</v>
      </c>
      <c r="V66" s="4" t="s">
        <v>15</v>
      </c>
      <c r="W66" s="4" t="s">
        <v>15</v>
      </c>
      <c r="X66" s="4" t="s">
        <v>15</v>
      </c>
      <c r="Y66" s="4" t="s">
        <v>15</v>
      </c>
      <c r="Z66" s="4" t="s">
        <v>15</v>
      </c>
      <c r="AA66" s="4" t="s">
        <v>15</v>
      </c>
      <c r="AB66" s="5">
        <v>0</v>
      </c>
      <c r="AF66" s="14">
        <v>9095</v>
      </c>
    </row>
    <row r="67" spans="1:32" ht="15" customHeight="1">
      <c r="A67" s="2" t="s">
        <v>53</v>
      </c>
      <c r="B67" s="2">
        <v>17</v>
      </c>
      <c r="C67" s="4" t="s">
        <v>15</v>
      </c>
      <c r="D67" s="4" t="s">
        <v>15</v>
      </c>
      <c r="E67" s="4" t="s">
        <v>15</v>
      </c>
      <c r="F67" s="4" t="s">
        <v>15</v>
      </c>
      <c r="G67" s="4" t="s">
        <v>15</v>
      </c>
      <c r="H67" s="4" t="s">
        <v>15</v>
      </c>
      <c r="I67" s="4" t="s">
        <v>15</v>
      </c>
      <c r="J67" s="2">
        <v>17</v>
      </c>
      <c r="K67" s="5">
        <f>AF67/B67</f>
        <v>1116.8235294117646</v>
      </c>
      <c r="L67" s="4" t="s">
        <v>15</v>
      </c>
      <c r="M67" s="4" t="s">
        <v>15</v>
      </c>
      <c r="N67" s="4" t="s">
        <v>15</v>
      </c>
      <c r="O67" s="4" t="s">
        <v>15</v>
      </c>
      <c r="P67" s="4" t="s">
        <v>15</v>
      </c>
      <c r="Q67" s="4" t="s">
        <v>15</v>
      </c>
      <c r="R67" s="4" t="s">
        <v>15</v>
      </c>
      <c r="S67" s="5">
        <v>1116.8</v>
      </c>
      <c r="T67" s="5">
        <f>B67/AF67*100000</f>
        <v>89.53966080269672</v>
      </c>
      <c r="U67" s="4" t="s">
        <v>15</v>
      </c>
      <c r="V67" s="4" t="s">
        <v>15</v>
      </c>
      <c r="W67" s="4" t="s">
        <v>15</v>
      </c>
      <c r="X67" s="4" t="s">
        <v>15</v>
      </c>
      <c r="Y67" s="4" t="s">
        <v>15</v>
      </c>
      <c r="Z67" s="4" t="s">
        <v>15</v>
      </c>
      <c r="AA67" s="4" t="s">
        <v>15</v>
      </c>
      <c r="AB67" s="5">
        <v>89.5</v>
      </c>
      <c r="AF67" s="14">
        <v>18986</v>
      </c>
    </row>
    <row r="68" spans="1:32" ht="15" customHeight="1">
      <c r="A68" s="2" t="s">
        <v>54</v>
      </c>
      <c r="B68" s="2">
        <v>647</v>
      </c>
      <c r="C68" s="2">
        <v>631</v>
      </c>
      <c r="D68" s="2">
        <v>627</v>
      </c>
      <c r="E68" s="4" t="s">
        <v>15</v>
      </c>
      <c r="F68" s="4" t="s">
        <v>15</v>
      </c>
      <c r="G68" s="2">
        <v>4</v>
      </c>
      <c r="H68" s="4" t="s">
        <v>15</v>
      </c>
      <c r="I68" s="4" t="s">
        <v>15</v>
      </c>
      <c r="J68" s="2">
        <v>16</v>
      </c>
      <c r="K68" s="5">
        <f>AF68/B68</f>
        <v>14.088098918083462</v>
      </c>
      <c r="L68" s="5">
        <f>AF68/C68</f>
        <v>14.445324881141046</v>
      </c>
      <c r="M68" s="5">
        <f>AF68/D68</f>
        <v>14.537480063795853</v>
      </c>
      <c r="N68" s="4" t="s">
        <v>15</v>
      </c>
      <c r="O68" s="4" t="s">
        <v>15</v>
      </c>
      <c r="P68" s="5">
        <f>AF68/G68</f>
        <v>2278.75</v>
      </c>
      <c r="Q68" s="4" t="s">
        <v>15</v>
      </c>
      <c r="R68" s="4" t="s">
        <v>15</v>
      </c>
      <c r="S68" s="5">
        <v>569.7</v>
      </c>
      <c r="T68" s="5">
        <f>B68/AF68*100000</f>
        <v>7098.18979703785</v>
      </c>
      <c r="U68" s="5">
        <f>C68/AF68*100000</f>
        <v>6922.654964344487</v>
      </c>
      <c r="V68" s="5">
        <f>D68/AF68*100000</f>
        <v>6878.771256171147</v>
      </c>
      <c r="W68" s="4" t="s">
        <v>15</v>
      </c>
      <c r="X68" s="4" t="s">
        <v>15</v>
      </c>
      <c r="Y68" s="5">
        <f>G68/AF68*100000</f>
        <v>43.88370817334065</v>
      </c>
      <c r="Z68" s="4" t="s">
        <v>15</v>
      </c>
      <c r="AA68" s="4" t="s">
        <v>15</v>
      </c>
      <c r="AB68" s="5">
        <v>175.5</v>
      </c>
      <c r="AF68" s="14">
        <v>9115</v>
      </c>
    </row>
    <row r="69" spans="1:32" ht="15" customHeight="1">
      <c r="A69" s="2" t="s">
        <v>55</v>
      </c>
      <c r="B69" s="4" t="s">
        <v>15</v>
      </c>
      <c r="C69" s="4" t="s">
        <v>15</v>
      </c>
      <c r="D69" s="4" t="s">
        <v>15</v>
      </c>
      <c r="E69" s="4" t="s">
        <v>15</v>
      </c>
      <c r="F69" s="4" t="s">
        <v>15</v>
      </c>
      <c r="G69" s="4" t="s">
        <v>15</v>
      </c>
      <c r="H69" s="4" t="s">
        <v>15</v>
      </c>
      <c r="I69" s="4" t="s">
        <v>15</v>
      </c>
      <c r="J69" s="4" t="s">
        <v>15</v>
      </c>
      <c r="K69" s="4" t="s">
        <v>15</v>
      </c>
      <c r="L69" s="4" t="s">
        <v>15</v>
      </c>
      <c r="M69" s="4" t="s">
        <v>15</v>
      </c>
      <c r="N69" s="4" t="s">
        <v>15</v>
      </c>
      <c r="O69" s="4" t="s">
        <v>15</v>
      </c>
      <c r="P69" s="4" t="s">
        <v>15</v>
      </c>
      <c r="Q69" s="4" t="s">
        <v>15</v>
      </c>
      <c r="R69" s="4" t="s">
        <v>15</v>
      </c>
      <c r="S69" s="4" t="s">
        <v>15</v>
      </c>
      <c r="T69" s="4" t="s">
        <v>15</v>
      </c>
      <c r="U69" s="4" t="s">
        <v>15</v>
      </c>
      <c r="V69" s="4" t="s">
        <v>15</v>
      </c>
      <c r="W69" s="4" t="s">
        <v>15</v>
      </c>
      <c r="X69" s="4" t="s">
        <v>15</v>
      </c>
      <c r="Y69" s="4" t="s">
        <v>15</v>
      </c>
      <c r="Z69" s="4" t="s">
        <v>15</v>
      </c>
      <c r="AA69" s="4" t="s">
        <v>15</v>
      </c>
      <c r="AB69" s="4" t="s">
        <v>15</v>
      </c>
      <c r="AF69" s="14">
        <v>9057</v>
      </c>
    </row>
    <row r="70" spans="1:32" ht="15" customHeight="1">
      <c r="A70" s="2" t="s">
        <v>56</v>
      </c>
      <c r="B70" s="2">
        <v>55</v>
      </c>
      <c r="C70" s="2">
        <v>36</v>
      </c>
      <c r="D70" s="4" t="s">
        <v>15</v>
      </c>
      <c r="E70" s="4" t="s">
        <v>15</v>
      </c>
      <c r="F70" s="4" t="s">
        <v>15</v>
      </c>
      <c r="G70" s="4" t="s">
        <v>15</v>
      </c>
      <c r="H70" s="2">
        <v>36</v>
      </c>
      <c r="I70" s="4" t="s">
        <v>15</v>
      </c>
      <c r="J70" s="2">
        <v>19</v>
      </c>
      <c r="K70" s="5">
        <f>AF70/B70</f>
        <v>196.14545454545456</v>
      </c>
      <c r="L70" s="5">
        <f>AF70/C70</f>
        <v>299.6666666666667</v>
      </c>
      <c r="M70" s="4" t="s">
        <v>15</v>
      </c>
      <c r="N70" s="4" t="s">
        <v>15</v>
      </c>
      <c r="O70" s="4" t="s">
        <v>15</v>
      </c>
      <c r="P70" s="4" t="s">
        <v>15</v>
      </c>
      <c r="Q70" s="5">
        <f>AF70/H70</f>
        <v>299.6666666666667</v>
      </c>
      <c r="R70" s="4" t="s">
        <v>15</v>
      </c>
      <c r="S70" s="5">
        <v>567.8</v>
      </c>
      <c r="T70" s="5">
        <f>B70/AF70*100000</f>
        <v>509.8257322951428</v>
      </c>
      <c r="U70" s="5">
        <f>C70/AF70*100000</f>
        <v>333.70411568409344</v>
      </c>
      <c r="V70" s="4" t="s">
        <v>15</v>
      </c>
      <c r="W70" s="4" t="s">
        <v>15</v>
      </c>
      <c r="X70" s="4" t="s">
        <v>15</v>
      </c>
      <c r="Y70" s="4" t="s">
        <v>15</v>
      </c>
      <c r="Z70" s="5">
        <f>H70/AF70*100000</f>
        <v>333.70411568409344</v>
      </c>
      <c r="AA70" s="4" t="s">
        <v>15</v>
      </c>
      <c r="AB70" s="5">
        <v>176.1</v>
      </c>
      <c r="AF70" s="14">
        <v>10788</v>
      </c>
    </row>
    <row r="71" spans="1:32" ht="15" customHeight="1">
      <c r="A71" s="2" t="s">
        <v>57</v>
      </c>
      <c r="B71" s="2">
        <v>135</v>
      </c>
      <c r="C71" s="2">
        <v>135</v>
      </c>
      <c r="D71" s="2">
        <v>74</v>
      </c>
      <c r="E71" s="4" t="s">
        <v>15</v>
      </c>
      <c r="F71" s="4" t="s">
        <v>15</v>
      </c>
      <c r="G71" s="4" t="s">
        <v>15</v>
      </c>
      <c r="H71" s="2">
        <v>61</v>
      </c>
      <c r="I71" s="4" t="s">
        <v>15</v>
      </c>
      <c r="J71" s="4" t="s">
        <v>15</v>
      </c>
      <c r="K71" s="5">
        <f>AF71/B71</f>
        <v>123.60740740740741</v>
      </c>
      <c r="L71" s="5">
        <f>AF71/C71</f>
        <v>123.60740740740741</v>
      </c>
      <c r="M71" s="5">
        <f>AF71/D71</f>
        <v>225.5</v>
      </c>
      <c r="N71" s="4" t="s">
        <v>15</v>
      </c>
      <c r="O71" s="4" t="s">
        <v>15</v>
      </c>
      <c r="P71" s="4" t="s">
        <v>15</v>
      </c>
      <c r="Q71" s="5">
        <f>AF71/H71</f>
        <v>273.55737704918033</v>
      </c>
      <c r="R71" s="4" t="s">
        <v>15</v>
      </c>
      <c r="S71" s="4" t="s">
        <v>15</v>
      </c>
      <c r="T71" s="5">
        <f>B71/AF71*100000</f>
        <v>809.0130041349553</v>
      </c>
      <c r="U71" s="5">
        <f>C71/AF71*100000</f>
        <v>809.0130041349553</v>
      </c>
      <c r="V71" s="5">
        <f>D71/AF71*100000</f>
        <v>443.4589800443459</v>
      </c>
      <c r="W71" s="4" t="s">
        <v>15</v>
      </c>
      <c r="X71" s="4" t="s">
        <v>15</v>
      </c>
      <c r="Y71" s="4" t="s">
        <v>15</v>
      </c>
      <c r="Z71" s="5">
        <f>H71/AF71*100000</f>
        <v>365.55402409060946</v>
      </c>
      <c r="AA71" s="4" t="s">
        <v>15</v>
      </c>
      <c r="AB71" s="4" t="s">
        <v>15</v>
      </c>
      <c r="AF71" s="14">
        <v>16687</v>
      </c>
    </row>
    <row r="72" spans="1:28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32" ht="15" customHeight="1">
      <c r="A73" s="2" t="s">
        <v>135</v>
      </c>
      <c r="B73" s="2">
        <v>1608</v>
      </c>
      <c r="C73" s="2">
        <v>1447</v>
      </c>
      <c r="D73" s="2">
        <v>838</v>
      </c>
      <c r="E73" s="4" t="s">
        <v>15</v>
      </c>
      <c r="F73" s="4" t="s">
        <v>15</v>
      </c>
      <c r="G73" s="2">
        <v>4</v>
      </c>
      <c r="H73" s="2">
        <v>195</v>
      </c>
      <c r="I73" s="4">
        <v>410</v>
      </c>
      <c r="J73" s="2">
        <v>161</v>
      </c>
      <c r="K73" s="5">
        <f>AF73/B73</f>
        <v>113.66853233830845</v>
      </c>
      <c r="L73" s="5">
        <f>AF73/C73</f>
        <v>126.31582584657913</v>
      </c>
      <c r="M73" s="5">
        <f>AF73/D73</f>
        <v>218.11336515513128</v>
      </c>
      <c r="N73" s="4" t="s">
        <v>15</v>
      </c>
      <c r="O73" s="4" t="s">
        <v>15</v>
      </c>
      <c r="P73" s="5">
        <f>AF73/G73</f>
        <v>45694.75</v>
      </c>
      <c r="Q73" s="5">
        <f>AF73/H73</f>
        <v>937.3282051282051</v>
      </c>
      <c r="R73" s="5">
        <f>AF73/I73</f>
        <v>445.80243902439025</v>
      </c>
      <c r="S73" s="5">
        <v>1135.3</v>
      </c>
      <c r="T73" s="5">
        <f>B73/AF73*100000</f>
        <v>879.7509560726343</v>
      </c>
      <c r="U73" s="5">
        <f>C73/AF73*100000</f>
        <v>791.6664387046652</v>
      </c>
      <c r="V73" s="5">
        <f>D73/AF73*100000</f>
        <v>458.4771773562609</v>
      </c>
      <c r="W73" s="4" t="s">
        <v>15</v>
      </c>
      <c r="X73" s="4" t="s">
        <v>15</v>
      </c>
      <c r="Y73" s="5">
        <f>G73/AF73*100000</f>
        <v>2.1884352141110304</v>
      </c>
      <c r="Z73" s="5">
        <f>H73/AF73*100000</f>
        <v>106.68621668791273</v>
      </c>
      <c r="AA73" s="5">
        <f>I73/AF73*100000</f>
        <v>224.3146094463806</v>
      </c>
      <c r="AB73" s="5">
        <v>88.1</v>
      </c>
      <c r="AF73" s="12">
        <f>SUM(AF74:AF75)</f>
        <v>182779</v>
      </c>
    </row>
    <row r="74" spans="1:32" ht="15" customHeight="1">
      <c r="A74" s="2" t="s">
        <v>58</v>
      </c>
      <c r="B74" s="2">
        <v>426</v>
      </c>
      <c r="C74" s="2">
        <v>335</v>
      </c>
      <c r="D74" s="2">
        <v>255</v>
      </c>
      <c r="E74" s="4" t="s">
        <v>15</v>
      </c>
      <c r="F74" s="4" t="s">
        <v>15</v>
      </c>
      <c r="G74" s="4" t="s">
        <v>15</v>
      </c>
      <c r="H74" s="2">
        <v>80</v>
      </c>
      <c r="I74" s="4" t="s">
        <v>15</v>
      </c>
      <c r="J74" s="2">
        <v>91</v>
      </c>
      <c r="K74" s="5">
        <f>AF74/B74</f>
        <v>192.8544600938967</v>
      </c>
      <c r="L74" s="5">
        <f>AF74/C74</f>
        <v>245.2417910447761</v>
      </c>
      <c r="M74" s="5">
        <f>AF74/D74</f>
        <v>322.18039215686275</v>
      </c>
      <c r="N74" s="4" t="s">
        <v>15</v>
      </c>
      <c r="O74" s="4" t="s">
        <v>15</v>
      </c>
      <c r="P74" s="4" t="s">
        <v>15</v>
      </c>
      <c r="Q74" s="5">
        <f>AF74/H74</f>
        <v>1026.95</v>
      </c>
      <c r="R74" s="4" t="s">
        <v>15</v>
      </c>
      <c r="S74" s="5">
        <v>902.8</v>
      </c>
      <c r="T74" s="5">
        <f>B74/AF74*100000</f>
        <v>518.5257315351283</v>
      </c>
      <c r="U74" s="5">
        <f>C74/AF74*100000</f>
        <v>407.76084522128633</v>
      </c>
      <c r="V74" s="5">
        <f>D74/AF74*100000</f>
        <v>310.38512098933734</v>
      </c>
      <c r="W74" s="4" t="s">
        <v>15</v>
      </c>
      <c r="X74" s="4" t="s">
        <v>15</v>
      </c>
      <c r="Y74" s="4" t="s">
        <v>15</v>
      </c>
      <c r="Z74" s="5">
        <f>H74/AF74*100000</f>
        <v>97.37572423194898</v>
      </c>
      <c r="AA74" s="4" t="s">
        <v>15</v>
      </c>
      <c r="AB74" s="5">
        <v>110.8</v>
      </c>
      <c r="AF74" s="10">
        <v>82156</v>
      </c>
    </row>
    <row r="75" spans="1:32" ht="15" customHeight="1">
      <c r="A75" s="2" t="s">
        <v>59</v>
      </c>
      <c r="B75" s="2">
        <v>1182</v>
      </c>
      <c r="C75" s="2">
        <v>1112</v>
      </c>
      <c r="D75" s="2">
        <v>583</v>
      </c>
      <c r="E75" s="4" t="s">
        <v>15</v>
      </c>
      <c r="F75" s="4" t="s">
        <v>15</v>
      </c>
      <c r="G75" s="2">
        <v>4</v>
      </c>
      <c r="H75" s="2">
        <v>115</v>
      </c>
      <c r="I75" s="4">
        <v>410</v>
      </c>
      <c r="J75" s="2">
        <v>70</v>
      </c>
      <c r="K75" s="5">
        <f>AF75/B75</f>
        <v>85.12944162436548</v>
      </c>
      <c r="L75" s="5">
        <f>AF75/C75</f>
        <v>90.48830935251799</v>
      </c>
      <c r="M75" s="5">
        <f>AF75/D75</f>
        <v>172.59519725557462</v>
      </c>
      <c r="N75" s="4" t="s">
        <v>15</v>
      </c>
      <c r="O75" s="4" t="s">
        <v>15</v>
      </c>
      <c r="P75" s="5">
        <f>AF75/G75</f>
        <v>25155.75</v>
      </c>
      <c r="Q75" s="5">
        <f>AF75/H75</f>
        <v>874.9826086956522</v>
      </c>
      <c r="R75" s="5">
        <f>AF75/I75</f>
        <v>245.4219512195122</v>
      </c>
      <c r="S75" s="5">
        <v>1437.5</v>
      </c>
      <c r="T75" s="5">
        <f>B75/AF75*100000</f>
        <v>1174.6817328046272</v>
      </c>
      <c r="U75" s="5">
        <f>C75/AF75*100000</f>
        <v>1105.1151327231348</v>
      </c>
      <c r="V75" s="5">
        <f>D75/AF75*100000</f>
        <v>579.3903978215716</v>
      </c>
      <c r="W75" s="4" t="s">
        <v>15</v>
      </c>
      <c r="X75" s="4" t="s">
        <v>15</v>
      </c>
      <c r="Y75" s="5">
        <f>G75/AF75*100000</f>
        <v>3.975234290370989</v>
      </c>
      <c r="Z75" s="5">
        <f>H75/AF75*100000</f>
        <v>114.28798584816593</v>
      </c>
      <c r="AA75" s="5">
        <f>I75/AF75*100000</f>
        <v>407.46151476302634</v>
      </c>
      <c r="AB75" s="5">
        <v>69.6</v>
      </c>
      <c r="AF75" s="10">
        <v>100623</v>
      </c>
    </row>
    <row r="76" spans="1:28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5"/>
      <c r="M76" s="5"/>
      <c r="N76" s="5"/>
      <c r="O76" s="5"/>
      <c r="P76" s="5"/>
      <c r="Q76" s="5"/>
      <c r="R76" s="5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32" ht="15" customHeight="1">
      <c r="A77" s="2" t="s">
        <v>136</v>
      </c>
      <c r="B77" s="2">
        <v>683</v>
      </c>
      <c r="C77" s="2">
        <v>635</v>
      </c>
      <c r="D77" s="2">
        <v>226</v>
      </c>
      <c r="E77" s="4" t="s">
        <v>15</v>
      </c>
      <c r="F77" s="4" t="s">
        <v>15</v>
      </c>
      <c r="G77" s="4" t="s">
        <v>15</v>
      </c>
      <c r="H77" s="2">
        <v>409</v>
      </c>
      <c r="I77" s="4" t="s">
        <v>15</v>
      </c>
      <c r="J77" s="2">
        <v>48</v>
      </c>
      <c r="K77" s="5">
        <f>AF77/B77</f>
        <v>61.5900439238653</v>
      </c>
      <c r="L77" s="5">
        <f>AF77/C77</f>
        <v>66.24566929133859</v>
      </c>
      <c r="M77" s="5">
        <f>AF77/D77</f>
        <v>186.13274336283186</v>
      </c>
      <c r="N77" s="4" t="s">
        <v>15</v>
      </c>
      <c r="O77" s="4" t="s">
        <v>15</v>
      </c>
      <c r="P77" s="4" t="s">
        <v>15</v>
      </c>
      <c r="Q77" s="5">
        <f>AF77/H77</f>
        <v>102.85085574572128</v>
      </c>
      <c r="R77" s="4" t="s">
        <v>15</v>
      </c>
      <c r="S77" s="5">
        <v>876.4</v>
      </c>
      <c r="T77" s="5">
        <f>B77/AF77*100000</f>
        <v>1623.6390434079779</v>
      </c>
      <c r="U77" s="5">
        <f>C77/AF77*100000</f>
        <v>1509.532639186041</v>
      </c>
      <c r="V77" s="5">
        <f>D77/AF77*100000</f>
        <v>537.2509865449532</v>
      </c>
      <c r="W77" s="4" t="s">
        <v>15</v>
      </c>
      <c r="X77" s="4" t="s">
        <v>15</v>
      </c>
      <c r="Y77" s="4" t="s">
        <v>15</v>
      </c>
      <c r="Z77" s="5">
        <f>H77/AF77*100000</f>
        <v>972.2816526410879</v>
      </c>
      <c r="AA77" s="4" t="s">
        <v>15</v>
      </c>
      <c r="AB77" s="5">
        <v>114.1</v>
      </c>
      <c r="AF77" s="12">
        <f>AF78+AF79</f>
        <v>42066</v>
      </c>
    </row>
    <row r="78" spans="1:32" ht="15" customHeight="1">
      <c r="A78" s="2" t="s">
        <v>60</v>
      </c>
      <c r="B78" s="2">
        <v>284</v>
      </c>
      <c r="C78" s="2">
        <v>255</v>
      </c>
      <c r="D78" s="2">
        <v>199</v>
      </c>
      <c r="E78" s="4" t="s">
        <v>15</v>
      </c>
      <c r="F78" s="4" t="s">
        <v>15</v>
      </c>
      <c r="G78" s="4" t="s">
        <v>15</v>
      </c>
      <c r="H78" s="2">
        <v>56</v>
      </c>
      <c r="I78" s="4" t="s">
        <v>15</v>
      </c>
      <c r="J78" s="2">
        <v>29</v>
      </c>
      <c r="K78" s="5">
        <f>AF78/B78</f>
        <v>77.8274647887324</v>
      </c>
      <c r="L78" s="5">
        <f>AF78/C78</f>
        <v>86.67843137254901</v>
      </c>
      <c r="M78" s="5">
        <f>AF78/D78</f>
        <v>111.07035175879398</v>
      </c>
      <c r="N78" s="4" t="s">
        <v>15</v>
      </c>
      <c r="O78" s="4" t="s">
        <v>15</v>
      </c>
      <c r="P78" s="4" t="s">
        <v>15</v>
      </c>
      <c r="Q78" s="5">
        <f>AF78/H78</f>
        <v>394.69642857142856</v>
      </c>
      <c r="R78" s="4" t="s">
        <v>15</v>
      </c>
      <c r="S78" s="5">
        <v>762.2</v>
      </c>
      <c r="T78" s="5">
        <f>B78/AF78*100000</f>
        <v>1284.8934533773697</v>
      </c>
      <c r="U78" s="5">
        <f>C78/AF78*100000</f>
        <v>1153.6895444057368</v>
      </c>
      <c r="V78" s="5">
        <f>D78/AF78*100000</f>
        <v>900.3302719087907</v>
      </c>
      <c r="W78" s="4" t="s">
        <v>15</v>
      </c>
      <c r="X78" s="4" t="s">
        <v>15</v>
      </c>
      <c r="Y78" s="4" t="s">
        <v>15</v>
      </c>
      <c r="Z78" s="5">
        <f>H78/AF78*100000</f>
        <v>253.35927249694612</v>
      </c>
      <c r="AA78" s="4" t="s">
        <v>15</v>
      </c>
      <c r="AB78" s="5">
        <v>131.2</v>
      </c>
      <c r="AF78" s="10">
        <v>22103</v>
      </c>
    </row>
    <row r="79" spans="1:32" ht="15" customHeight="1">
      <c r="A79" s="2" t="s">
        <v>137</v>
      </c>
      <c r="B79" s="2">
        <v>399</v>
      </c>
      <c r="C79" s="2">
        <v>380</v>
      </c>
      <c r="D79" s="2">
        <v>27</v>
      </c>
      <c r="E79" s="4" t="s">
        <v>15</v>
      </c>
      <c r="F79" s="4" t="s">
        <v>15</v>
      </c>
      <c r="G79" s="4" t="s">
        <v>15</v>
      </c>
      <c r="H79" s="2">
        <v>353</v>
      </c>
      <c r="I79" s="4" t="s">
        <v>15</v>
      </c>
      <c r="J79" s="2">
        <v>19</v>
      </c>
      <c r="K79" s="5">
        <f>AF79/B79</f>
        <v>50.03258145363409</v>
      </c>
      <c r="L79" s="5">
        <f>AF79/C79</f>
        <v>52.53421052631579</v>
      </c>
      <c r="M79" s="5">
        <f>AF79/D79</f>
        <v>739.3703703703703</v>
      </c>
      <c r="N79" s="4" t="s">
        <v>15</v>
      </c>
      <c r="O79" s="4" t="s">
        <v>15</v>
      </c>
      <c r="P79" s="4" t="s">
        <v>15</v>
      </c>
      <c r="Q79" s="5">
        <f>AF79/H79</f>
        <v>56.552407932011334</v>
      </c>
      <c r="R79" s="4" t="s">
        <v>15</v>
      </c>
      <c r="S79" s="5">
        <v>1050.7</v>
      </c>
      <c r="T79" s="5">
        <f>B79/AF79*100000</f>
        <v>1998.6975905425038</v>
      </c>
      <c r="U79" s="5">
        <f>C79/AF79*100000</f>
        <v>1903.5215148023844</v>
      </c>
      <c r="V79" s="5">
        <f>D79/AF79*100000</f>
        <v>135.25021289385361</v>
      </c>
      <c r="W79" s="4" t="s">
        <v>15</v>
      </c>
      <c r="X79" s="4" t="s">
        <v>15</v>
      </c>
      <c r="Y79" s="4" t="s">
        <v>15</v>
      </c>
      <c r="Z79" s="5">
        <f>H79/AF79*100000</f>
        <v>1768.2713019085309</v>
      </c>
      <c r="AA79" s="4" t="s">
        <v>15</v>
      </c>
      <c r="AB79" s="5">
        <v>95.2</v>
      </c>
      <c r="AF79" s="12">
        <f>SUM(AF80:AF81)</f>
        <v>19963</v>
      </c>
    </row>
    <row r="80" spans="1:32" ht="15" customHeight="1">
      <c r="A80" s="2" t="s">
        <v>61</v>
      </c>
      <c r="B80" s="2">
        <v>74</v>
      </c>
      <c r="C80" s="2">
        <v>74</v>
      </c>
      <c r="D80" s="2">
        <v>27</v>
      </c>
      <c r="E80" s="4" t="s">
        <v>15</v>
      </c>
      <c r="F80" s="4" t="s">
        <v>15</v>
      </c>
      <c r="G80" s="4" t="s">
        <v>15</v>
      </c>
      <c r="H80" s="2">
        <v>47</v>
      </c>
      <c r="I80" s="4" t="s">
        <v>15</v>
      </c>
      <c r="J80" s="4" t="s">
        <v>15</v>
      </c>
      <c r="K80" s="5">
        <f>AF80/B80</f>
        <v>138.75675675675674</v>
      </c>
      <c r="L80" s="5">
        <f>AF80/C80</f>
        <v>138.75675675675674</v>
      </c>
      <c r="M80" s="5">
        <f>AF80/D80</f>
        <v>380.2962962962963</v>
      </c>
      <c r="N80" s="4" t="s">
        <v>15</v>
      </c>
      <c r="O80" s="4" t="s">
        <v>15</v>
      </c>
      <c r="P80" s="4" t="s">
        <v>15</v>
      </c>
      <c r="Q80" s="5">
        <f>AF80/H80</f>
        <v>218.46808510638297</v>
      </c>
      <c r="R80" s="4" t="s">
        <v>15</v>
      </c>
      <c r="S80" s="4" t="s">
        <v>15</v>
      </c>
      <c r="T80" s="5">
        <f>B80/AF80*100000</f>
        <v>720.6856252434749</v>
      </c>
      <c r="U80" s="5">
        <f>C80/AF80*100000</f>
        <v>720.6856252434749</v>
      </c>
      <c r="V80" s="5">
        <f>D80/AF80*100000</f>
        <v>262.9528632645111</v>
      </c>
      <c r="W80" s="4" t="s">
        <v>15</v>
      </c>
      <c r="X80" s="4" t="s">
        <v>15</v>
      </c>
      <c r="Y80" s="4" t="s">
        <v>15</v>
      </c>
      <c r="Z80" s="5">
        <f>H80/AF80*100000</f>
        <v>457.7327619789638</v>
      </c>
      <c r="AA80" s="4" t="s">
        <v>15</v>
      </c>
      <c r="AB80" s="4" t="s">
        <v>15</v>
      </c>
      <c r="AF80" s="14">
        <v>10268</v>
      </c>
    </row>
    <row r="81" spans="1:32" ht="15" customHeight="1">
      <c r="A81" s="2" t="s">
        <v>62</v>
      </c>
      <c r="B81" s="2">
        <v>325</v>
      </c>
      <c r="C81" s="2">
        <v>306</v>
      </c>
      <c r="D81" s="4" t="s">
        <v>15</v>
      </c>
      <c r="E81" s="4" t="s">
        <v>15</v>
      </c>
      <c r="F81" s="4" t="s">
        <v>15</v>
      </c>
      <c r="G81" s="4" t="s">
        <v>15</v>
      </c>
      <c r="H81" s="2">
        <v>306</v>
      </c>
      <c r="I81" s="4" t="s">
        <v>15</v>
      </c>
      <c r="J81" s="2">
        <v>19</v>
      </c>
      <c r="K81" s="5">
        <f>AF81/B81</f>
        <v>29.83076923076923</v>
      </c>
      <c r="L81" s="5">
        <f>AF81/C81</f>
        <v>31.68300653594771</v>
      </c>
      <c r="M81" s="4" t="s">
        <v>15</v>
      </c>
      <c r="N81" s="4" t="s">
        <v>15</v>
      </c>
      <c r="O81" s="4" t="s">
        <v>15</v>
      </c>
      <c r="P81" s="4" t="s">
        <v>15</v>
      </c>
      <c r="Q81" s="5">
        <f>AF81/H81</f>
        <v>31.68300653594771</v>
      </c>
      <c r="R81" s="4" t="s">
        <v>15</v>
      </c>
      <c r="S81" s="5">
        <v>510.3</v>
      </c>
      <c r="T81" s="5">
        <f>B81/AF81*100000</f>
        <v>3352.2434244455903</v>
      </c>
      <c r="U81" s="5">
        <f>C81/AF81*100000</f>
        <v>3156.2661165549252</v>
      </c>
      <c r="V81" s="4" t="s">
        <v>15</v>
      </c>
      <c r="W81" s="4" t="s">
        <v>15</v>
      </c>
      <c r="X81" s="4" t="s">
        <v>15</v>
      </c>
      <c r="Y81" s="4" t="s">
        <v>15</v>
      </c>
      <c r="Z81" s="5">
        <f>H81/AF81*100000</f>
        <v>3156.2661165549252</v>
      </c>
      <c r="AA81" s="4" t="s">
        <v>15</v>
      </c>
      <c r="AB81" s="5">
        <v>196</v>
      </c>
      <c r="AF81" s="14">
        <v>9695</v>
      </c>
    </row>
    <row r="82" spans="1:28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32" ht="15" customHeight="1">
      <c r="A83" s="2" t="s">
        <v>138</v>
      </c>
      <c r="B83" s="2">
        <v>657</v>
      </c>
      <c r="C83" s="2">
        <v>647</v>
      </c>
      <c r="D83" s="2">
        <v>234</v>
      </c>
      <c r="E83" s="4" t="s">
        <v>15</v>
      </c>
      <c r="F83" s="2">
        <v>10</v>
      </c>
      <c r="G83" s="2">
        <v>4</v>
      </c>
      <c r="H83" s="2">
        <v>40</v>
      </c>
      <c r="I83" s="2">
        <v>359</v>
      </c>
      <c r="J83" s="2">
        <v>10</v>
      </c>
      <c r="K83" s="5">
        <f>AF83/B83</f>
        <v>66.63774733637747</v>
      </c>
      <c r="L83" s="5">
        <f>AF83/C83</f>
        <v>67.6676970633694</v>
      </c>
      <c r="M83" s="5">
        <f>AF83/D83</f>
        <v>187.0982905982906</v>
      </c>
      <c r="N83" s="4" t="s">
        <v>15</v>
      </c>
      <c r="O83" s="5">
        <f>AF83/F83</f>
        <v>4378.1</v>
      </c>
      <c r="P83" s="5">
        <f>AF83/G83</f>
        <v>10945.25</v>
      </c>
      <c r="Q83" s="5">
        <f>AF83/H83</f>
        <v>1094.525</v>
      </c>
      <c r="R83" s="5">
        <f>AF83/I83</f>
        <v>121.95264623955431</v>
      </c>
      <c r="S83" s="5">
        <v>4378.1</v>
      </c>
      <c r="T83" s="5">
        <f>B83/AF83*100000</f>
        <v>1500.6509673145886</v>
      </c>
      <c r="U83" s="5">
        <f>C83/AF83*100000</f>
        <v>1477.8100089079737</v>
      </c>
      <c r="V83" s="5">
        <f>D83/AF83*100000</f>
        <v>534.478426714785</v>
      </c>
      <c r="W83" s="4" t="s">
        <v>15</v>
      </c>
      <c r="X83" s="5">
        <f>F83/AF83*100000</f>
        <v>22.840958406614742</v>
      </c>
      <c r="Y83" s="5">
        <f>G83/AF83*100000</f>
        <v>9.136383362645898</v>
      </c>
      <c r="Z83" s="5">
        <f>H83/AF83*100000</f>
        <v>91.36383362645897</v>
      </c>
      <c r="AA83" s="5">
        <f>I83/AF83*100000</f>
        <v>819.9904067974693</v>
      </c>
      <c r="AB83" s="5">
        <v>22.8</v>
      </c>
      <c r="AF83" s="12">
        <f>AF84+AF85</f>
        <v>43781</v>
      </c>
    </row>
    <row r="84" spans="1:32" ht="15" customHeight="1">
      <c r="A84" s="2" t="s">
        <v>63</v>
      </c>
      <c r="B84" s="2">
        <v>369</v>
      </c>
      <c r="C84" s="2">
        <v>359</v>
      </c>
      <c r="D84" s="4" t="s">
        <v>15</v>
      </c>
      <c r="E84" s="4" t="s">
        <v>15</v>
      </c>
      <c r="F84" s="4" t="s">
        <v>15</v>
      </c>
      <c r="G84" s="4" t="s">
        <v>15</v>
      </c>
      <c r="H84" s="4" t="s">
        <v>15</v>
      </c>
      <c r="I84" s="2">
        <v>359</v>
      </c>
      <c r="J84" s="2">
        <v>10</v>
      </c>
      <c r="K84" s="5">
        <f>AF84/B84</f>
        <v>53.13550135501355</v>
      </c>
      <c r="L84" s="5">
        <f>AF84/C84</f>
        <v>54.61559888579387</v>
      </c>
      <c r="M84" s="4" t="s">
        <v>15</v>
      </c>
      <c r="N84" s="4" t="s">
        <v>15</v>
      </c>
      <c r="O84" s="4" t="s">
        <v>15</v>
      </c>
      <c r="P84" s="4" t="s">
        <v>15</v>
      </c>
      <c r="Q84" s="4" t="s">
        <v>15</v>
      </c>
      <c r="R84" s="5">
        <f>AF84/I84</f>
        <v>54.61559888579387</v>
      </c>
      <c r="S84" s="5">
        <v>1960.7</v>
      </c>
      <c r="T84" s="5">
        <f>B84/AF84*100000</f>
        <v>1881.9809251797828</v>
      </c>
      <c r="U84" s="5">
        <f>C84/AF84*100000</f>
        <v>1830.9787320854796</v>
      </c>
      <c r="V84" s="4" t="s">
        <v>15</v>
      </c>
      <c r="W84" s="4" t="s">
        <v>15</v>
      </c>
      <c r="X84" s="4" t="s">
        <v>15</v>
      </c>
      <c r="Y84" s="4" t="s">
        <v>15</v>
      </c>
      <c r="Z84" s="4" t="s">
        <v>15</v>
      </c>
      <c r="AA84" s="5">
        <f>I84/AF84*100000</f>
        <v>1830.9787320854796</v>
      </c>
      <c r="AB84" s="5">
        <v>51</v>
      </c>
      <c r="AF84" s="10">
        <v>19607</v>
      </c>
    </row>
    <row r="85" spans="1:32" ht="15" customHeight="1">
      <c r="A85" s="2" t="s">
        <v>139</v>
      </c>
      <c r="B85" s="2">
        <v>288</v>
      </c>
      <c r="C85" s="2">
        <v>288</v>
      </c>
      <c r="D85" s="2">
        <v>234</v>
      </c>
      <c r="E85" s="4" t="s">
        <v>15</v>
      </c>
      <c r="F85" s="2">
        <v>10</v>
      </c>
      <c r="G85" s="2">
        <v>4</v>
      </c>
      <c r="H85" s="2">
        <v>40</v>
      </c>
      <c r="I85" s="4" t="s">
        <v>15</v>
      </c>
      <c r="J85" s="4" t="s">
        <v>15</v>
      </c>
      <c r="K85" s="5">
        <f>AF85/B85</f>
        <v>83.9375</v>
      </c>
      <c r="L85" s="5">
        <f>AF85/C85</f>
        <v>83.9375</v>
      </c>
      <c r="M85" s="5">
        <f>AF85/D85</f>
        <v>103.3076923076923</v>
      </c>
      <c r="N85" s="4" t="s">
        <v>15</v>
      </c>
      <c r="O85" s="5">
        <f>AF85/F85</f>
        <v>2417.4</v>
      </c>
      <c r="P85" s="5">
        <f>AF85/G85</f>
        <v>6043.5</v>
      </c>
      <c r="Q85" s="5">
        <f>AF85/H85</f>
        <v>604.35</v>
      </c>
      <c r="R85" s="4" t="s">
        <v>15</v>
      </c>
      <c r="S85" s="4" t="s">
        <v>15</v>
      </c>
      <c r="T85" s="5">
        <f>B85/AF85*100000</f>
        <v>1191.3626209977663</v>
      </c>
      <c r="U85" s="5">
        <f>C85/AF85*100000</f>
        <v>1191.3626209977663</v>
      </c>
      <c r="V85" s="5">
        <f>D85/AF85*100000</f>
        <v>967.9821295606849</v>
      </c>
      <c r="W85" s="4" t="s">
        <v>15</v>
      </c>
      <c r="X85" s="5">
        <f>F85/AF85*100000</f>
        <v>41.36675767353355</v>
      </c>
      <c r="Y85" s="5">
        <f>G85/AF85*100000</f>
        <v>16.54670306941342</v>
      </c>
      <c r="Z85" s="5">
        <f>H85/AF85*100000</f>
        <v>165.4670306941342</v>
      </c>
      <c r="AA85" s="4" t="s">
        <v>15</v>
      </c>
      <c r="AB85" s="4" t="s">
        <v>15</v>
      </c>
      <c r="AF85" s="12">
        <f>SUM(AF86:AF89)</f>
        <v>24174</v>
      </c>
    </row>
    <row r="86" spans="1:32" ht="15" customHeight="1">
      <c r="A86" s="2" t="s">
        <v>64</v>
      </c>
      <c r="B86" s="2">
        <v>288</v>
      </c>
      <c r="C86" s="2">
        <v>288</v>
      </c>
      <c r="D86" s="2">
        <v>234</v>
      </c>
      <c r="E86" s="4" t="s">
        <v>15</v>
      </c>
      <c r="F86" s="2">
        <v>10</v>
      </c>
      <c r="G86" s="2">
        <v>4</v>
      </c>
      <c r="H86" s="2">
        <v>40</v>
      </c>
      <c r="I86" s="4" t="s">
        <v>15</v>
      </c>
      <c r="J86" s="4" t="s">
        <v>15</v>
      </c>
      <c r="K86" s="5">
        <f>AF86/B86</f>
        <v>34.385416666666664</v>
      </c>
      <c r="L86" s="5">
        <f>AF86/C86</f>
        <v>34.385416666666664</v>
      </c>
      <c r="M86" s="5">
        <f>AF86/D86</f>
        <v>42.32051282051282</v>
      </c>
      <c r="N86" s="4" t="s">
        <v>15</v>
      </c>
      <c r="O86" s="5">
        <f>AF86/F86</f>
        <v>990.3</v>
      </c>
      <c r="P86" s="5">
        <f>AF86/G86</f>
        <v>2475.75</v>
      </c>
      <c r="Q86" s="5">
        <f>AF86/H86</f>
        <v>247.575</v>
      </c>
      <c r="R86" s="4" t="s">
        <v>15</v>
      </c>
      <c r="S86" s="4" t="s">
        <v>15</v>
      </c>
      <c r="T86" s="5">
        <f>B86/AF86*100000</f>
        <v>2908.209633444411</v>
      </c>
      <c r="U86" s="5">
        <f>C86/AF86*100000</f>
        <v>2908.209633444411</v>
      </c>
      <c r="V86" s="5">
        <f>D86/AF86*100000</f>
        <v>2362.9203271735837</v>
      </c>
      <c r="W86" s="4" t="s">
        <v>15</v>
      </c>
      <c r="X86" s="5">
        <f>F86/AF86*100000</f>
        <v>100.97950116126427</v>
      </c>
      <c r="Y86" s="5">
        <f>G86/AF86*100000</f>
        <v>40.39180046450571</v>
      </c>
      <c r="Z86" s="5">
        <f>H86/AF86*100000</f>
        <v>403.91800464505707</v>
      </c>
      <c r="AA86" s="4" t="s">
        <v>15</v>
      </c>
      <c r="AB86" s="4" t="s">
        <v>15</v>
      </c>
      <c r="AF86" s="9">
        <v>9903</v>
      </c>
    </row>
    <row r="87" spans="1:32" ht="15" customHeight="1">
      <c r="A87" s="2" t="s">
        <v>65</v>
      </c>
      <c r="B87" s="4" t="s">
        <v>15</v>
      </c>
      <c r="C87" s="4" t="s">
        <v>15</v>
      </c>
      <c r="D87" s="4" t="s">
        <v>15</v>
      </c>
      <c r="E87" s="4" t="s">
        <v>15</v>
      </c>
      <c r="F87" s="4" t="s">
        <v>15</v>
      </c>
      <c r="G87" s="4" t="s">
        <v>15</v>
      </c>
      <c r="H87" s="4" t="s">
        <v>15</v>
      </c>
      <c r="I87" s="4" t="s">
        <v>15</v>
      </c>
      <c r="J87" s="4" t="s">
        <v>15</v>
      </c>
      <c r="K87" s="4" t="s">
        <v>15</v>
      </c>
      <c r="L87" s="4" t="s">
        <v>15</v>
      </c>
      <c r="M87" s="4" t="s">
        <v>15</v>
      </c>
      <c r="N87" s="6" t="s">
        <v>15</v>
      </c>
      <c r="O87" s="4" t="s">
        <v>15</v>
      </c>
      <c r="P87" s="4" t="s">
        <v>15</v>
      </c>
      <c r="Q87" s="4" t="s">
        <v>15</v>
      </c>
      <c r="R87" s="4" t="s">
        <v>15</v>
      </c>
      <c r="S87" s="4" t="s">
        <v>15</v>
      </c>
      <c r="T87" s="4" t="s">
        <v>15</v>
      </c>
      <c r="U87" s="4" t="s">
        <v>15</v>
      </c>
      <c r="V87" s="4" t="s">
        <v>15</v>
      </c>
      <c r="W87" s="4" t="s">
        <v>15</v>
      </c>
      <c r="X87" s="4" t="s">
        <v>15</v>
      </c>
      <c r="Y87" s="4" t="s">
        <v>15</v>
      </c>
      <c r="Z87" s="4" t="s">
        <v>15</v>
      </c>
      <c r="AA87" s="4" t="s">
        <v>15</v>
      </c>
      <c r="AB87" s="4" t="s">
        <v>15</v>
      </c>
      <c r="AF87" s="10">
        <v>7811</v>
      </c>
    </row>
    <row r="88" spans="1:32" ht="15" customHeight="1">
      <c r="A88" s="2" t="s">
        <v>66</v>
      </c>
      <c r="B88" s="4" t="s">
        <v>15</v>
      </c>
      <c r="C88" s="4" t="s">
        <v>15</v>
      </c>
      <c r="D88" s="4" t="s">
        <v>15</v>
      </c>
      <c r="E88" s="4" t="s">
        <v>15</v>
      </c>
      <c r="F88" s="4" t="s">
        <v>15</v>
      </c>
      <c r="G88" s="4" t="s">
        <v>15</v>
      </c>
      <c r="H88" s="4" t="s">
        <v>15</v>
      </c>
      <c r="I88" s="4" t="s">
        <v>15</v>
      </c>
      <c r="J88" s="4" t="s">
        <v>15</v>
      </c>
      <c r="K88" s="4" t="s">
        <v>15</v>
      </c>
      <c r="L88" s="4" t="s">
        <v>15</v>
      </c>
      <c r="M88" s="4" t="s">
        <v>15</v>
      </c>
      <c r="N88" s="6" t="s">
        <v>15</v>
      </c>
      <c r="O88" s="4" t="s">
        <v>15</v>
      </c>
      <c r="P88" s="4" t="s">
        <v>15</v>
      </c>
      <c r="Q88" s="4" t="s">
        <v>15</v>
      </c>
      <c r="R88" s="4" t="s">
        <v>15</v>
      </c>
      <c r="S88" s="4" t="s">
        <v>15</v>
      </c>
      <c r="T88" s="4" t="s">
        <v>15</v>
      </c>
      <c r="U88" s="4" t="s">
        <v>15</v>
      </c>
      <c r="V88" s="4" t="s">
        <v>15</v>
      </c>
      <c r="W88" s="4" t="s">
        <v>15</v>
      </c>
      <c r="X88" s="4" t="s">
        <v>15</v>
      </c>
      <c r="Y88" s="4" t="s">
        <v>15</v>
      </c>
      <c r="Z88" s="4" t="s">
        <v>15</v>
      </c>
      <c r="AA88" s="4" t="s">
        <v>15</v>
      </c>
      <c r="AB88" s="4" t="s">
        <v>15</v>
      </c>
      <c r="AF88" s="10">
        <v>1623</v>
      </c>
    </row>
    <row r="89" spans="1:32" ht="15" customHeight="1">
      <c r="A89" s="2" t="s">
        <v>67</v>
      </c>
      <c r="B89" s="4" t="s">
        <v>15</v>
      </c>
      <c r="C89" s="4" t="s">
        <v>15</v>
      </c>
      <c r="D89" s="4" t="s">
        <v>15</v>
      </c>
      <c r="E89" s="4" t="s">
        <v>15</v>
      </c>
      <c r="F89" s="4" t="s">
        <v>15</v>
      </c>
      <c r="G89" s="4" t="s">
        <v>15</v>
      </c>
      <c r="H89" s="4" t="s">
        <v>15</v>
      </c>
      <c r="I89" s="4" t="s">
        <v>15</v>
      </c>
      <c r="J89" s="4" t="s">
        <v>15</v>
      </c>
      <c r="K89" s="4" t="s">
        <v>15</v>
      </c>
      <c r="L89" s="4" t="s">
        <v>15</v>
      </c>
      <c r="M89" s="4" t="s">
        <v>15</v>
      </c>
      <c r="N89" s="6" t="s">
        <v>15</v>
      </c>
      <c r="O89" s="4" t="s">
        <v>15</v>
      </c>
      <c r="P89" s="4" t="s">
        <v>15</v>
      </c>
      <c r="Q89" s="4" t="s">
        <v>15</v>
      </c>
      <c r="R89" s="4" t="s">
        <v>15</v>
      </c>
      <c r="S89" s="4" t="s">
        <v>15</v>
      </c>
      <c r="T89" s="4" t="s">
        <v>15</v>
      </c>
      <c r="U89" s="4" t="s">
        <v>15</v>
      </c>
      <c r="V89" s="4" t="s">
        <v>15</v>
      </c>
      <c r="W89" s="4" t="s">
        <v>15</v>
      </c>
      <c r="X89" s="4" t="s">
        <v>15</v>
      </c>
      <c r="Y89" s="4" t="s">
        <v>15</v>
      </c>
      <c r="Z89" s="4" t="s">
        <v>15</v>
      </c>
      <c r="AA89" s="4" t="s">
        <v>15</v>
      </c>
      <c r="AB89" s="4" t="s">
        <v>15</v>
      </c>
      <c r="AF89" s="10">
        <v>4837</v>
      </c>
    </row>
    <row r="90" spans="1:28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</sheetData>
  <mergeCells count="3">
    <mergeCell ref="C5:I5"/>
    <mergeCell ref="L5:R5"/>
    <mergeCell ref="U5:AA5"/>
  </mergeCells>
  <printOptions/>
  <pageMargins left="0.75" right="0.2755905511811024" top="0.984251968503937" bottom="0.984251968503937" header="0.5118110236220472" footer="0.5118110236220472"/>
  <pageSetup horizontalDpi="600" verticalDpi="600" orientation="landscape" paperSize="8" r:id="rId1"/>
  <rowBreaks count="1" manualBreakCount="1">
    <brk id="5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repair</cp:lastModifiedBy>
  <cp:lastPrinted>2007-10-03T02:36:39Z</cp:lastPrinted>
  <dcterms:created xsi:type="dcterms:W3CDTF">2007-09-18T06:04:56Z</dcterms:created>
  <dcterms:modified xsi:type="dcterms:W3CDTF">2012-07-10T23:45:32Z</dcterms:modified>
  <cp:category/>
  <cp:version/>
  <cp:contentType/>
  <cp:contentStatus/>
</cp:coreProperties>
</file>