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８表" sheetId="1" r:id="rId1"/>
  </sheets>
  <definedNames>
    <definedName name="_xlnm.Print_Area" localSheetId="0">'○第８表'!$A$1:$BI$86</definedName>
  </definedNames>
  <calcPr fullCalcOnLoad="1"/>
</workbook>
</file>

<file path=xl/sharedStrings.xml><?xml version="1.0" encoding="utf-8"?>
<sst xmlns="http://schemas.openxmlformats.org/spreadsheetml/2006/main" count="91" uniqueCount="34">
  <si>
    <t xml:space="preserve"> </t>
  </si>
  <si>
    <t>平成12年度</t>
  </si>
  <si>
    <t>構成比</t>
  </si>
  <si>
    <t>前年比</t>
  </si>
  <si>
    <t>計</t>
  </si>
  <si>
    <t>第８表　土地の評価額の推移</t>
  </si>
  <si>
    <t>　　　　　　　（単位：千円、％）</t>
  </si>
  <si>
    <t xml:space="preserve">          平成５年度</t>
  </si>
  <si>
    <t xml:space="preserve">          平成６年度</t>
  </si>
  <si>
    <t xml:space="preserve">          平成７年度</t>
  </si>
  <si>
    <t xml:space="preserve">          平成８年度</t>
  </si>
  <si>
    <t xml:space="preserve">          平成９年度</t>
  </si>
  <si>
    <t xml:space="preserve">          平成10年度</t>
  </si>
  <si>
    <t xml:space="preserve">          平成11年度</t>
  </si>
  <si>
    <t>評価額</t>
  </si>
  <si>
    <t>田</t>
  </si>
  <si>
    <t>畑</t>
  </si>
  <si>
    <t>宅　　地</t>
  </si>
  <si>
    <t>山　　林</t>
  </si>
  <si>
    <t>その他の地目</t>
  </si>
  <si>
    <t>平成13年度</t>
  </si>
  <si>
    <t>平成14年度</t>
  </si>
  <si>
    <t>平成15年度</t>
  </si>
  <si>
    <t>平成16年度</t>
  </si>
  <si>
    <t xml:space="preserve"> </t>
  </si>
  <si>
    <t>平成17年度</t>
  </si>
  <si>
    <t>　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</si>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</sst>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tted"/>
      <right style="dotted"/>
      <top style="thin"/>
      <bottom style="thin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177" fontId="2" fillId="0" borderId="17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177" fontId="2" fillId="0" borderId="15" xfId="0" applyNumberFormat="1" applyFont="1" applyBorder="1" applyAlignment="1" applyProtection="1">
      <alignment/>
      <protection/>
    </xf>
    <xf numFmtId="179" fontId="2" fillId="0" borderId="17" xfId="0" applyNumberFormat="1" applyFont="1" applyBorder="1" applyAlignment="1" applyProtection="1">
      <alignment/>
      <protection/>
    </xf>
    <xf numFmtId="179" fontId="2" fillId="0" borderId="15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77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182" fontId="2" fillId="0" borderId="21" xfId="0" applyNumberFormat="1" applyFont="1" applyBorder="1" applyAlignment="1" applyProtection="1">
      <alignment/>
      <protection/>
    </xf>
    <xf numFmtId="179" fontId="2" fillId="0" borderId="21" xfId="0" applyNumberFormat="1" applyFont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182" fontId="2" fillId="0" borderId="20" xfId="0" applyNumberFormat="1" applyFont="1" applyBorder="1" applyAlignment="1" applyProtection="1">
      <alignment/>
      <protection/>
    </xf>
    <xf numFmtId="179" fontId="2" fillId="0" borderId="2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177" fontId="2" fillId="0" borderId="27" xfId="0" applyNumberFormat="1" applyFont="1" applyBorder="1" applyAlignment="1" applyProtection="1">
      <alignment/>
      <protection/>
    </xf>
    <xf numFmtId="177" fontId="2" fillId="0" borderId="28" xfId="0" applyNumberFormat="1" applyFont="1" applyBorder="1" applyAlignment="1" applyProtection="1">
      <alignment/>
      <protection/>
    </xf>
    <xf numFmtId="182" fontId="2" fillId="0" borderId="21" xfId="0" applyNumberFormat="1" applyFont="1" applyFill="1" applyBorder="1" applyAlignment="1" applyProtection="1">
      <alignment/>
      <protection/>
    </xf>
    <xf numFmtId="182" fontId="2" fillId="0" borderId="20" xfId="0" applyNumberFormat="1" applyFont="1" applyFill="1" applyBorder="1" applyAlignment="1" applyProtection="1">
      <alignment/>
      <protection/>
    </xf>
    <xf numFmtId="190" fontId="2" fillId="0" borderId="29" xfId="0" applyNumberFormat="1" applyFont="1" applyBorder="1" applyAlignment="1">
      <alignment/>
    </xf>
    <xf numFmtId="190" fontId="2" fillId="0" borderId="18" xfId="0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2" fillId="0" borderId="30" xfId="0" applyNumberFormat="1" applyFont="1" applyBorder="1" applyAlignment="1" applyProtection="1">
      <alignment horizontal="center"/>
      <protection/>
    </xf>
    <xf numFmtId="0" fontId="2" fillId="0" borderId="31" xfId="0" applyNumberFormat="1" applyFont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78" fontId="2" fillId="0" borderId="32" xfId="0" applyNumberFormat="1" applyFont="1" applyBorder="1" applyAlignment="1">
      <alignment/>
    </xf>
    <xf numFmtId="178" fontId="2" fillId="0" borderId="31" xfId="0" applyNumberFormat="1" applyFont="1" applyBorder="1" applyAlignment="1">
      <alignment/>
    </xf>
    <xf numFmtId="0" fontId="2" fillId="0" borderId="18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32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65</xdr:row>
      <xdr:rowOff>0</xdr:rowOff>
    </xdr:from>
    <xdr:to>
      <xdr:col>55</xdr:col>
      <xdr:colOff>742950</xdr:colOff>
      <xdr:row>78</xdr:row>
      <xdr:rowOff>85725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10925"/>
          <a:ext cx="4714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171450</xdr:rowOff>
    </xdr:from>
    <xdr:to>
      <xdr:col>58</xdr:col>
      <xdr:colOff>600075</xdr:colOff>
      <xdr:row>54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7125"/>
          <a:ext cx="753427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0"/>
  <sheetViews>
    <sheetView tabSelected="1" view="pageLayout" zoomScaleSheetLayoutView="75" workbookViewId="0" topLeftCell="A1">
      <selection activeCell="A22" sqref="A1:IV16384"/>
    </sheetView>
  </sheetViews>
  <sheetFormatPr defaultColWidth="10.625" defaultRowHeight="13.5"/>
  <cols>
    <col min="1" max="1" width="14.00390625" style="59" customWidth="1"/>
    <col min="2" max="2" width="17.625" style="59" hidden="1" customWidth="1"/>
    <col min="3" max="3" width="6.625" style="59" hidden="1" customWidth="1"/>
    <col min="4" max="4" width="8.625" style="59" hidden="1" customWidth="1"/>
    <col min="5" max="5" width="17.625" style="59" hidden="1" customWidth="1"/>
    <col min="6" max="6" width="6.625" style="59" hidden="1" customWidth="1"/>
    <col min="7" max="7" width="8.625" style="59" hidden="1" customWidth="1"/>
    <col min="8" max="8" width="17.625" style="59" hidden="1" customWidth="1"/>
    <col min="9" max="10" width="6.625" style="59" hidden="1" customWidth="1"/>
    <col min="11" max="11" width="17.625" style="59" hidden="1" customWidth="1"/>
    <col min="12" max="13" width="6.625" style="59" hidden="1" customWidth="1"/>
    <col min="14" max="14" width="17.625" style="59" hidden="1" customWidth="1"/>
    <col min="15" max="16" width="6.625" style="59" hidden="1" customWidth="1"/>
    <col min="17" max="17" width="17.625" style="59" hidden="1" customWidth="1"/>
    <col min="18" max="19" width="6.625" style="59" hidden="1" customWidth="1"/>
    <col min="20" max="20" width="17.625" style="59" hidden="1" customWidth="1"/>
    <col min="21" max="22" width="8.625" style="59" hidden="1" customWidth="1"/>
    <col min="23" max="23" width="17.625" style="59" hidden="1" customWidth="1"/>
    <col min="24" max="25" width="8.625" style="59" hidden="1" customWidth="1"/>
    <col min="26" max="26" width="17.625" style="59" hidden="1" customWidth="1"/>
    <col min="27" max="28" width="8.625" style="59" hidden="1" customWidth="1"/>
    <col min="29" max="29" width="17.625" style="59" hidden="1" customWidth="1"/>
    <col min="30" max="31" width="8.625" style="59" hidden="1" customWidth="1"/>
    <col min="32" max="32" width="17.25390625" style="59" hidden="1" customWidth="1"/>
    <col min="33" max="34" width="10.625" style="59" hidden="1" customWidth="1"/>
    <col min="35" max="35" width="17.25390625" style="59" hidden="1" customWidth="1"/>
    <col min="36" max="37" width="10.625" style="59" hidden="1" customWidth="1"/>
    <col min="38" max="38" width="17.25390625" style="59" hidden="1" customWidth="1"/>
    <col min="39" max="40" width="10.625" style="59" hidden="1" customWidth="1"/>
    <col min="41" max="41" width="17.25390625" style="59" hidden="1" customWidth="1"/>
    <col min="42" max="43" width="10.625" style="59" hidden="1" customWidth="1"/>
    <col min="44" max="44" width="17.25390625" style="59" hidden="1" customWidth="1"/>
    <col min="45" max="46" width="10.625" style="59" hidden="1" customWidth="1"/>
    <col min="47" max="47" width="17.25390625" style="59" hidden="1" customWidth="1"/>
    <col min="48" max="49" width="0" style="59" hidden="1" customWidth="1"/>
    <col min="50" max="50" width="17.25390625" style="59" hidden="1" customWidth="1"/>
    <col min="51" max="52" width="0" style="59" hidden="1" customWidth="1"/>
    <col min="53" max="53" width="17.25390625" style="59" customWidth="1"/>
    <col min="54" max="55" width="10.625" style="59" customWidth="1"/>
    <col min="56" max="56" width="17.25390625" style="59" customWidth="1"/>
    <col min="57" max="58" width="10.625" style="59" customWidth="1"/>
    <col min="59" max="59" width="17.25390625" style="59" customWidth="1"/>
    <col min="60" max="16384" width="10.625" style="59" customWidth="1"/>
  </cols>
  <sheetData>
    <row r="1" ht="18.75">
      <c r="A1" s="45" t="s">
        <v>5</v>
      </c>
    </row>
    <row r="3" spans="1:6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0</v>
      </c>
      <c r="R3" s="2"/>
      <c r="S3" s="2"/>
      <c r="T3" s="2"/>
      <c r="U3" s="2"/>
      <c r="V3" s="3"/>
      <c r="W3" s="2"/>
      <c r="X3" s="2"/>
      <c r="Y3" s="3"/>
      <c r="Z3" s="1"/>
      <c r="AA3" s="1"/>
      <c r="AE3" s="3"/>
      <c r="AH3" s="3"/>
      <c r="AK3" s="3" t="s">
        <v>24</v>
      </c>
      <c r="AN3" s="3" t="s">
        <v>26</v>
      </c>
      <c r="AT3" s="3"/>
      <c r="AW3" s="3"/>
      <c r="AZ3" s="3"/>
      <c r="BC3" s="3"/>
      <c r="BF3" s="3"/>
      <c r="BI3" s="3" t="s">
        <v>6</v>
      </c>
    </row>
    <row r="4" spans="1:61" ht="13.5">
      <c r="A4" s="4"/>
      <c r="B4" s="35" t="s">
        <v>7</v>
      </c>
      <c r="C4" s="36"/>
      <c r="D4" s="37"/>
      <c r="E4" s="22" t="s">
        <v>8</v>
      </c>
      <c r="F4" s="5"/>
      <c r="G4" s="6"/>
      <c r="H4" s="5" t="s">
        <v>9</v>
      </c>
      <c r="I4" s="5"/>
      <c r="J4" s="6"/>
      <c r="K4" s="5" t="s">
        <v>10</v>
      </c>
      <c r="L4" s="5"/>
      <c r="M4" s="6"/>
      <c r="N4" s="5" t="s">
        <v>11</v>
      </c>
      <c r="O4" s="5"/>
      <c r="P4" s="6"/>
      <c r="Q4" s="22" t="s">
        <v>12</v>
      </c>
      <c r="R4" s="5"/>
      <c r="S4" s="6"/>
      <c r="T4" s="5" t="s">
        <v>13</v>
      </c>
      <c r="U4" s="5"/>
      <c r="V4" s="6"/>
      <c r="W4" s="7" t="s">
        <v>1</v>
      </c>
      <c r="X4" s="7"/>
      <c r="Y4" s="8"/>
      <c r="Z4" s="7" t="s">
        <v>20</v>
      </c>
      <c r="AA4" s="7"/>
      <c r="AB4" s="8"/>
      <c r="AC4" s="7" t="s">
        <v>21</v>
      </c>
      <c r="AD4" s="7"/>
      <c r="AE4" s="8"/>
      <c r="AF4" s="7" t="s">
        <v>22</v>
      </c>
      <c r="AG4" s="7"/>
      <c r="AH4" s="8"/>
      <c r="AI4" s="7" t="s">
        <v>23</v>
      </c>
      <c r="AJ4" s="7"/>
      <c r="AK4" s="8"/>
      <c r="AL4" s="7" t="s">
        <v>25</v>
      </c>
      <c r="AM4" s="7"/>
      <c r="AN4" s="8"/>
      <c r="AO4" s="7" t="s">
        <v>27</v>
      </c>
      <c r="AP4" s="7"/>
      <c r="AQ4" s="8"/>
      <c r="AR4" s="7" t="s">
        <v>28</v>
      </c>
      <c r="AS4" s="7"/>
      <c r="AT4" s="8"/>
      <c r="AU4" s="56" t="s">
        <v>29</v>
      </c>
      <c r="AV4" s="57"/>
      <c r="AW4" s="58"/>
      <c r="AX4" s="56" t="s">
        <v>30</v>
      </c>
      <c r="AY4" s="57"/>
      <c r="AZ4" s="58"/>
      <c r="BA4" s="53" t="s">
        <v>31</v>
      </c>
      <c r="BB4" s="54"/>
      <c r="BC4" s="55"/>
      <c r="BD4" s="53" t="s">
        <v>32</v>
      </c>
      <c r="BE4" s="54"/>
      <c r="BF4" s="55"/>
      <c r="BG4" s="53" t="s">
        <v>33</v>
      </c>
      <c r="BH4" s="54"/>
      <c r="BI4" s="55"/>
    </row>
    <row r="5" spans="1:61" ht="13.5">
      <c r="A5" s="9"/>
      <c r="B5" s="10" t="s">
        <v>14</v>
      </c>
      <c r="C5" s="38" t="s">
        <v>2</v>
      </c>
      <c r="D5" s="11" t="s">
        <v>3</v>
      </c>
      <c r="E5" s="23" t="s">
        <v>14</v>
      </c>
      <c r="F5" s="24" t="s">
        <v>2</v>
      </c>
      <c r="G5" s="11" t="s">
        <v>3</v>
      </c>
      <c r="H5" s="24" t="s">
        <v>14</v>
      </c>
      <c r="I5" s="24" t="s">
        <v>2</v>
      </c>
      <c r="J5" s="11" t="s">
        <v>3</v>
      </c>
      <c r="K5" s="24" t="s">
        <v>14</v>
      </c>
      <c r="L5" s="24" t="s">
        <v>2</v>
      </c>
      <c r="M5" s="11" t="s">
        <v>3</v>
      </c>
      <c r="N5" s="24" t="s">
        <v>14</v>
      </c>
      <c r="O5" s="24" t="s">
        <v>2</v>
      </c>
      <c r="P5" s="11" t="s">
        <v>3</v>
      </c>
      <c r="Q5" s="23" t="s">
        <v>14</v>
      </c>
      <c r="R5" s="24" t="s">
        <v>2</v>
      </c>
      <c r="S5" s="11" t="s">
        <v>3</v>
      </c>
      <c r="T5" s="24" t="s">
        <v>14</v>
      </c>
      <c r="U5" s="24" t="s">
        <v>2</v>
      </c>
      <c r="V5" s="11" t="s">
        <v>3</v>
      </c>
      <c r="W5" s="24" t="s">
        <v>14</v>
      </c>
      <c r="X5" s="24" t="s">
        <v>2</v>
      </c>
      <c r="Y5" s="11" t="s">
        <v>3</v>
      </c>
      <c r="Z5" s="24" t="s">
        <v>14</v>
      </c>
      <c r="AA5" s="24" t="s">
        <v>2</v>
      </c>
      <c r="AB5" s="11" t="s">
        <v>3</v>
      </c>
      <c r="AC5" s="24" t="s">
        <v>14</v>
      </c>
      <c r="AD5" s="24" t="s">
        <v>2</v>
      </c>
      <c r="AE5" s="11" t="s">
        <v>3</v>
      </c>
      <c r="AF5" s="24" t="s">
        <v>14</v>
      </c>
      <c r="AG5" s="24" t="s">
        <v>2</v>
      </c>
      <c r="AH5" s="11" t="s">
        <v>3</v>
      </c>
      <c r="AI5" s="24" t="s">
        <v>14</v>
      </c>
      <c r="AJ5" s="24" t="s">
        <v>2</v>
      </c>
      <c r="AK5" s="11" t="s">
        <v>3</v>
      </c>
      <c r="AL5" s="24" t="s">
        <v>14</v>
      </c>
      <c r="AM5" s="24" t="s">
        <v>2</v>
      </c>
      <c r="AN5" s="11" t="s">
        <v>3</v>
      </c>
      <c r="AO5" s="24" t="s">
        <v>14</v>
      </c>
      <c r="AP5" s="24" t="s">
        <v>2</v>
      </c>
      <c r="AQ5" s="11" t="s">
        <v>3</v>
      </c>
      <c r="AR5" s="24" t="s">
        <v>14</v>
      </c>
      <c r="AS5" s="24" t="s">
        <v>2</v>
      </c>
      <c r="AT5" s="11" t="s">
        <v>3</v>
      </c>
      <c r="AU5" s="24" t="s">
        <v>14</v>
      </c>
      <c r="AV5" s="24" t="s">
        <v>2</v>
      </c>
      <c r="AW5" s="11" t="s">
        <v>3</v>
      </c>
      <c r="AX5" s="24" t="s">
        <v>14</v>
      </c>
      <c r="AY5" s="24" t="s">
        <v>2</v>
      </c>
      <c r="AZ5" s="11" t="s">
        <v>3</v>
      </c>
      <c r="BA5" s="47" t="s">
        <v>14</v>
      </c>
      <c r="BB5" s="48" t="s">
        <v>2</v>
      </c>
      <c r="BC5" s="46" t="s">
        <v>3</v>
      </c>
      <c r="BD5" s="47" t="s">
        <v>14</v>
      </c>
      <c r="BE5" s="48" t="s">
        <v>2</v>
      </c>
      <c r="BF5" s="46" t="s">
        <v>3</v>
      </c>
      <c r="BG5" s="47" t="s">
        <v>14</v>
      </c>
      <c r="BH5" s="48" t="s">
        <v>2</v>
      </c>
      <c r="BI5" s="46" t="s">
        <v>3</v>
      </c>
    </row>
    <row r="6" spans="1:61" ht="13.5">
      <c r="A6" s="12" t="s">
        <v>15</v>
      </c>
      <c r="B6" s="13">
        <v>183888936</v>
      </c>
      <c r="C6" s="39">
        <f>ROUND(B6*100/811728931,2)</f>
        <v>22.65</v>
      </c>
      <c r="D6" s="14"/>
      <c r="E6" s="26">
        <v>710891980</v>
      </c>
      <c r="F6" s="25">
        <f>ROUND(E6*100/12526906246,2)</f>
        <v>5.67</v>
      </c>
      <c r="G6" s="15">
        <f aca="true" t="shared" si="0" ref="G6:G11">ROUND(E6*100/B6,1)</f>
        <v>386.6</v>
      </c>
      <c r="H6" s="27">
        <v>680885866</v>
      </c>
      <c r="I6" s="25">
        <f>ROUND(H6*100/12607266154,2)</f>
        <v>5.4</v>
      </c>
      <c r="J6" s="15">
        <f aca="true" t="shared" si="1" ref="J6:J11">ROUND(H6*100/E6,1)</f>
        <v>95.8</v>
      </c>
      <c r="K6" s="27">
        <v>646981089</v>
      </c>
      <c r="L6" s="25">
        <f>ROUND(K6*100/12686702443,1)</f>
        <v>5.1</v>
      </c>
      <c r="M6" s="15">
        <f aca="true" t="shared" si="2" ref="M6:M11">ROUND(K6*100/H6,1)</f>
        <v>95</v>
      </c>
      <c r="N6" s="27">
        <v>496068815</v>
      </c>
      <c r="O6" s="25">
        <f>ROUND(N6*100/11658119227,2)</f>
        <v>4.26</v>
      </c>
      <c r="P6" s="15">
        <f aca="true" t="shared" si="3" ref="P6:P11">ROUND(N6*100/K6,1)</f>
        <v>76.7</v>
      </c>
      <c r="Q6" s="26">
        <v>462200245</v>
      </c>
      <c r="R6" s="25">
        <f>ROUND(Q6*100/11576349607,2)</f>
        <v>3.99</v>
      </c>
      <c r="S6" s="15">
        <f aca="true" t="shared" si="4" ref="S6:S11">ROUND(Q6*100/N6,1)</f>
        <v>93.2</v>
      </c>
      <c r="T6" s="28">
        <v>434187428</v>
      </c>
      <c r="U6" s="29">
        <f>ROUND(T6*100/11389474651,2)</f>
        <v>3.81</v>
      </c>
      <c r="V6" s="20">
        <f aca="true" t="shared" si="5" ref="V6:V11">ROUND(T6*100/Q6,1)</f>
        <v>93.9</v>
      </c>
      <c r="W6" s="28">
        <v>391132296</v>
      </c>
      <c r="X6" s="29">
        <f>ROUND(W6*100/10852407119,2)</f>
        <v>3.6</v>
      </c>
      <c r="Y6" s="20">
        <f aca="true" t="shared" si="6" ref="Y6:Y11">ROUND(W6*100/T6,1)</f>
        <v>90.1</v>
      </c>
      <c r="Z6" s="28">
        <v>366680409</v>
      </c>
      <c r="AA6" s="29">
        <f aca="true" t="shared" si="7" ref="AA6:AA11">ROUND(Z6/Z$11*100,2)</f>
        <v>3.46</v>
      </c>
      <c r="AB6" s="20">
        <f aca="true" t="shared" si="8" ref="AB6:AB11">ROUND(Z6*100/W6,1)</f>
        <v>93.7</v>
      </c>
      <c r="AC6" s="28">
        <v>342862903</v>
      </c>
      <c r="AD6" s="29">
        <f aca="true" t="shared" si="9" ref="AD6:AD11">ROUND(AC6/AC$11*100,2)</f>
        <v>3.34</v>
      </c>
      <c r="AE6" s="20">
        <f aca="true" t="shared" si="10" ref="AE6:AE11">ROUND(AC6*100/Z6,1)</f>
        <v>93.5</v>
      </c>
      <c r="AF6" s="28">
        <v>322237830</v>
      </c>
      <c r="AG6" s="29">
        <f aca="true" t="shared" si="11" ref="AG6:AG11">ROUND(AF6/AF$11*100,2)</f>
        <v>3.29</v>
      </c>
      <c r="AH6" s="20">
        <f aca="true" t="shared" si="12" ref="AH6:AH11">ROUND(AF6*100/AC6,1)</f>
        <v>94</v>
      </c>
      <c r="AI6" s="28">
        <v>298959433</v>
      </c>
      <c r="AJ6" s="29">
        <f aca="true" t="shared" si="13" ref="AJ6:AJ11">ROUND(AI6/AI$11*100,2)</f>
        <v>3.2</v>
      </c>
      <c r="AK6" s="20">
        <f aca="true" t="shared" si="14" ref="AK6:AK11">ROUND(AI6*100/AF6,1)</f>
        <v>92.8</v>
      </c>
      <c r="AL6" s="28">
        <v>272373943</v>
      </c>
      <c r="AM6" s="29">
        <f aca="true" t="shared" si="15" ref="AM6:AM11">ROUND(AL6/AL$11*100,2)</f>
        <v>3.09</v>
      </c>
      <c r="AN6" s="20">
        <f aca="true" t="shared" si="16" ref="AN6:AN11">ROUND(AL6*100/AI6,1)</f>
        <v>91.1</v>
      </c>
      <c r="AO6" s="41">
        <v>249488989</v>
      </c>
      <c r="AP6" s="29">
        <f aca="true" t="shared" si="17" ref="AP6:AP11">ROUND(AO6/AO$11*100,2)</f>
        <v>3.04</v>
      </c>
      <c r="AQ6" s="20">
        <f aca="true" t="shared" si="18" ref="AQ6:AQ11">ROUND(AO6*100/AL6,1)</f>
        <v>91.6</v>
      </c>
      <c r="AR6" s="41">
        <v>234076759</v>
      </c>
      <c r="AS6" s="29">
        <f aca="true" t="shared" si="19" ref="AS6:AS11">ROUND(AR6/AR$11*100,2)</f>
        <v>2.95</v>
      </c>
      <c r="AT6" s="20">
        <f aca="true" t="shared" si="20" ref="AT6:AT11">ROUND(AR6*100/AO6,1)</f>
        <v>93.8</v>
      </c>
      <c r="AU6" s="41">
        <v>220580365</v>
      </c>
      <c r="AV6" s="29">
        <f aca="true" t="shared" si="21" ref="AV6:AV11">ROUND(AU6/AU$11*100,2)</f>
        <v>2.82</v>
      </c>
      <c r="AW6" s="20">
        <f aca="true" t="shared" si="22" ref="AW6:AW11">ROUND(AU6*100/AR6,1)</f>
        <v>94.2</v>
      </c>
      <c r="AX6" s="41">
        <v>198739373</v>
      </c>
      <c r="AY6" s="29">
        <f aca="true" t="shared" si="23" ref="AY6:AY11">ROUND(AX6/AX$11*100,2)</f>
        <v>2.6</v>
      </c>
      <c r="AZ6" s="20">
        <f aca="true" t="shared" si="24" ref="AZ6:AZ11">ROUND(AX6*100/AU6,1)</f>
        <v>90.1</v>
      </c>
      <c r="BA6" s="43">
        <v>189567088</v>
      </c>
      <c r="BB6" s="51">
        <f aca="true" t="shared" si="25" ref="BB6:BB11">ROUND(BA6/BA$11*100,2)</f>
        <v>2.53</v>
      </c>
      <c r="BC6" s="49">
        <f aca="true" t="shared" si="26" ref="BC6:BC11">ROUND(BA6*100/AX6,1)</f>
        <v>95.4</v>
      </c>
      <c r="BD6" s="43">
        <v>181878292</v>
      </c>
      <c r="BE6" s="51">
        <f aca="true" t="shared" si="27" ref="BE6:BE11">ROUND(BD6/BD$11*100,2)</f>
        <v>2.48</v>
      </c>
      <c r="BF6" s="49">
        <f aca="true" t="shared" si="28" ref="BF6:BF11">ROUND(BD6*100/BA6,1)</f>
        <v>95.9</v>
      </c>
      <c r="BG6" s="43">
        <v>171383718</v>
      </c>
      <c r="BH6" s="51">
        <f aca="true" t="shared" si="29" ref="BH6:BH11">ROUND(BG6/BG$11*100,2)</f>
        <v>2.39</v>
      </c>
      <c r="BI6" s="49">
        <f aca="true" t="shared" si="30" ref="BI6:BI11">ROUND(BG6*100/BD6,1)</f>
        <v>94.2</v>
      </c>
    </row>
    <row r="7" spans="1:61" ht="13.5">
      <c r="A7" s="12" t="s">
        <v>16</v>
      </c>
      <c r="B7" s="13">
        <v>96000525</v>
      </c>
      <c r="C7" s="39">
        <f>ROUND(B7*100/811728931,2)</f>
        <v>11.83</v>
      </c>
      <c r="D7" s="14"/>
      <c r="E7" s="26">
        <v>418986713</v>
      </c>
      <c r="F7" s="25">
        <f>ROUND(E7*100/12526906246,2)</f>
        <v>3.34</v>
      </c>
      <c r="G7" s="15">
        <f t="shared" si="0"/>
        <v>436.4</v>
      </c>
      <c r="H7" s="27">
        <v>407284948</v>
      </c>
      <c r="I7" s="25">
        <f>ROUND(H7*100/12607266154,2)</f>
        <v>3.23</v>
      </c>
      <c r="J7" s="15">
        <f t="shared" si="1"/>
        <v>97.2</v>
      </c>
      <c r="K7" s="27">
        <v>394116436</v>
      </c>
      <c r="L7" s="25">
        <f>ROUND(K7*100/12686702443,1)</f>
        <v>3.1</v>
      </c>
      <c r="M7" s="15">
        <f t="shared" si="2"/>
        <v>96.8</v>
      </c>
      <c r="N7" s="27">
        <v>320681574</v>
      </c>
      <c r="O7" s="25">
        <f>ROUND(N7*100/11658119227,2)</f>
        <v>2.75</v>
      </c>
      <c r="P7" s="15">
        <f t="shared" si="3"/>
        <v>81.4</v>
      </c>
      <c r="Q7" s="26">
        <v>306602042</v>
      </c>
      <c r="R7" s="25">
        <f>ROUND(Q7*100/11576349607,2)</f>
        <v>2.65</v>
      </c>
      <c r="S7" s="15">
        <f t="shared" si="4"/>
        <v>95.6</v>
      </c>
      <c r="T7" s="28">
        <v>297417702</v>
      </c>
      <c r="U7" s="29">
        <f>ROUND(T7*100/11389474651,2)</f>
        <v>2.61</v>
      </c>
      <c r="V7" s="20">
        <f t="shared" si="5"/>
        <v>97</v>
      </c>
      <c r="W7" s="28">
        <v>270097367</v>
      </c>
      <c r="X7" s="29">
        <f>ROUND(W7*100/10852407119,2)</f>
        <v>2.49</v>
      </c>
      <c r="Y7" s="20">
        <f t="shared" si="6"/>
        <v>90.8</v>
      </c>
      <c r="Z7" s="28">
        <v>259635495</v>
      </c>
      <c r="AA7" s="29">
        <f t="shared" si="7"/>
        <v>2.45</v>
      </c>
      <c r="AB7" s="20">
        <f t="shared" si="8"/>
        <v>96.1</v>
      </c>
      <c r="AC7" s="28">
        <v>245840438</v>
      </c>
      <c r="AD7" s="29">
        <f t="shared" si="9"/>
        <v>2.39</v>
      </c>
      <c r="AE7" s="20">
        <f t="shared" si="10"/>
        <v>94.7</v>
      </c>
      <c r="AF7" s="28">
        <v>231983587</v>
      </c>
      <c r="AG7" s="29">
        <f t="shared" si="11"/>
        <v>2.37</v>
      </c>
      <c r="AH7" s="20">
        <f t="shared" si="12"/>
        <v>94.4</v>
      </c>
      <c r="AI7" s="28">
        <v>215197947</v>
      </c>
      <c r="AJ7" s="29">
        <f t="shared" si="13"/>
        <v>2.31</v>
      </c>
      <c r="AK7" s="20">
        <f t="shared" si="14"/>
        <v>92.8</v>
      </c>
      <c r="AL7" s="28">
        <v>198747299</v>
      </c>
      <c r="AM7" s="29">
        <f t="shared" si="15"/>
        <v>2.25</v>
      </c>
      <c r="AN7" s="20">
        <f t="shared" si="16"/>
        <v>92.4</v>
      </c>
      <c r="AO7" s="41">
        <v>181580952</v>
      </c>
      <c r="AP7" s="29">
        <f t="shared" si="17"/>
        <v>2.21</v>
      </c>
      <c r="AQ7" s="20">
        <f t="shared" si="18"/>
        <v>91.4</v>
      </c>
      <c r="AR7" s="41">
        <v>169565198</v>
      </c>
      <c r="AS7" s="29">
        <f t="shared" si="19"/>
        <v>2.13</v>
      </c>
      <c r="AT7" s="20">
        <f t="shared" si="20"/>
        <v>93.4</v>
      </c>
      <c r="AU7" s="41">
        <v>161150740</v>
      </c>
      <c r="AV7" s="29">
        <f t="shared" si="21"/>
        <v>2.06</v>
      </c>
      <c r="AW7" s="20">
        <f t="shared" si="22"/>
        <v>95</v>
      </c>
      <c r="AX7" s="41">
        <v>149223196</v>
      </c>
      <c r="AY7" s="29">
        <f t="shared" si="23"/>
        <v>1.95</v>
      </c>
      <c r="AZ7" s="20">
        <f t="shared" si="24"/>
        <v>92.6</v>
      </c>
      <c r="BA7" s="43">
        <v>141915327</v>
      </c>
      <c r="BB7" s="51">
        <f t="shared" si="25"/>
        <v>1.9</v>
      </c>
      <c r="BC7" s="49">
        <f t="shared" si="26"/>
        <v>95.1</v>
      </c>
      <c r="BD7" s="43">
        <v>136092318</v>
      </c>
      <c r="BE7" s="51">
        <f t="shared" si="27"/>
        <v>1.86</v>
      </c>
      <c r="BF7" s="49">
        <f t="shared" si="28"/>
        <v>95.9</v>
      </c>
      <c r="BG7" s="43">
        <v>128478693</v>
      </c>
      <c r="BH7" s="51">
        <f t="shared" si="29"/>
        <v>1.79</v>
      </c>
      <c r="BI7" s="49">
        <f t="shared" si="30"/>
        <v>94.4</v>
      </c>
    </row>
    <row r="8" spans="1:61" ht="13.5">
      <c r="A8" s="12" t="s">
        <v>17</v>
      </c>
      <c r="B8" s="13">
        <v>253572753</v>
      </c>
      <c r="C8" s="39">
        <f>ROUND(B8*100/811728931,2)</f>
        <v>31.24</v>
      </c>
      <c r="D8" s="14"/>
      <c r="E8" s="26">
        <v>10413188433</v>
      </c>
      <c r="F8" s="25">
        <f>ROUND(E8*100/12526906246,2)</f>
        <v>83.13</v>
      </c>
      <c r="G8" s="15">
        <f t="shared" si="0"/>
        <v>4106.6</v>
      </c>
      <c r="H8" s="27">
        <v>10540609475</v>
      </c>
      <c r="I8" s="25">
        <f>ROUND(H8*100/12607266154,2)</f>
        <v>83.61</v>
      </c>
      <c r="J8" s="15">
        <f t="shared" si="1"/>
        <v>101.2</v>
      </c>
      <c r="K8" s="27">
        <v>10653016654</v>
      </c>
      <c r="L8" s="25">
        <f>ROUND(K8*100/12686702443,1)</f>
        <v>84</v>
      </c>
      <c r="M8" s="15">
        <f t="shared" si="2"/>
        <v>101.1</v>
      </c>
      <c r="N8" s="27">
        <v>9892253286</v>
      </c>
      <c r="O8" s="25">
        <f>ROUND(N8*100/11658119227,2)</f>
        <v>84.85</v>
      </c>
      <c r="P8" s="15">
        <f t="shared" si="3"/>
        <v>92.9</v>
      </c>
      <c r="Q8" s="26">
        <v>9885326124</v>
      </c>
      <c r="R8" s="25">
        <f>ROUND(Q8*100/11576349607,2)</f>
        <v>85.39</v>
      </c>
      <c r="S8" s="15">
        <f t="shared" si="4"/>
        <v>99.9</v>
      </c>
      <c r="T8" s="28">
        <v>9749929978</v>
      </c>
      <c r="U8" s="29">
        <f>ROUND(T8*100/11389474651,2)</f>
        <v>85.6</v>
      </c>
      <c r="V8" s="20">
        <f t="shared" si="5"/>
        <v>98.6</v>
      </c>
      <c r="W8" s="28">
        <v>9323439011</v>
      </c>
      <c r="X8" s="29">
        <f>ROUND(W8*100/10852407119,2)</f>
        <v>85.91</v>
      </c>
      <c r="Y8" s="20">
        <f t="shared" si="6"/>
        <v>95.6</v>
      </c>
      <c r="Z8" s="28">
        <v>9130611358</v>
      </c>
      <c r="AA8" s="29">
        <f t="shared" si="7"/>
        <v>86.1</v>
      </c>
      <c r="AB8" s="20">
        <f t="shared" si="8"/>
        <v>97.9</v>
      </c>
      <c r="AC8" s="28">
        <v>8848660162</v>
      </c>
      <c r="AD8" s="29">
        <f t="shared" si="9"/>
        <v>86.16</v>
      </c>
      <c r="AE8" s="20">
        <f t="shared" si="10"/>
        <v>96.9</v>
      </c>
      <c r="AF8" s="28">
        <v>8463560050</v>
      </c>
      <c r="AG8" s="29">
        <f t="shared" si="11"/>
        <v>86.41</v>
      </c>
      <c r="AH8" s="20">
        <f t="shared" si="12"/>
        <v>95.6</v>
      </c>
      <c r="AI8" s="28">
        <v>8076538126</v>
      </c>
      <c r="AJ8" s="29">
        <f t="shared" si="13"/>
        <v>86.56</v>
      </c>
      <c r="AK8" s="20">
        <f t="shared" si="14"/>
        <v>95.4</v>
      </c>
      <c r="AL8" s="28">
        <v>7643579885</v>
      </c>
      <c r="AM8" s="29">
        <f t="shared" si="15"/>
        <v>86.64</v>
      </c>
      <c r="AN8" s="20">
        <f t="shared" si="16"/>
        <v>94.6</v>
      </c>
      <c r="AO8" s="41">
        <v>7140996811</v>
      </c>
      <c r="AP8" s="29">
        <f t="shared" si="17"/>
        <v>86.95</v>
      </c>
      <c r="AQ8" s="20">
        <f t="shared" si="18"/>
        <v>93.4</v>
      </c>
      <c r="AR8" s="41">
        <v>6927271759</v>
      </c>
      <c r="AS8" s="29">
        <f t="shared" si="19"/>
        <v>87.21</v>
      </c>
      <c r="AT8" s="20">
        <f t="shared" si="20"/>
        <v>97</v>
      </c>
      <c r="AU8" s="41">
        <v>6834023747</v>
      </c>
      <c r="AV8" s="29">
        <f t="shared" si="21"/>
        <v>87.49</v>
      </c>
      <c r="AW8" s="20">
        <f t="shared" si="22"/>
        <v>98.7</v>
      </c>
      <c r="AX8" s="41">
        <v>6665428742</v>
      </c>
      <c r="AY8" s="29">
        <f t="shared" si="23"/>
        <v>87.23</v>
      </c>
      <c r="AZ8" s="20">
        <f t="shared" si="24"/>
        <v>97.5</v>
      </c>
      <c r="BA8" s="43">
        <v>6535634281</v>
      </c>
      <c r="BB8" s="51">
        <f t="shared" si="25"/>
        <v>87.38</v>
      </c>
      <c r="BC8" s="49">
        <f t="shared" si="26"/>
        <v>98.1</v>
      </c>
      <c r="BD8" s="43">
        <v>6411616938</v>
      </c>
      <c r="BE8" s="51">
        <f t="shared" si="27"/>
        <v>87.43</v>
      </c>
      <c r="BF8" s="49">
        <f t="shared" si="28"/>
        <v>98.1</v>
      </c>
      <c r="BG8" s="43">
        <v>6280413669</v>
      </c>
      <c r="BH8" s="51">
        <f t="shared" si="29"/>
        <v>87.57</v>
      </c>
      <c r="BI8" s="49">
        <f t="shared" si="30"/>
        <v>98</v>
      </c>
    </row>
    <row r="9" spans="1:61" ht="13.5">
      <c r="A9" s="12" t="s">
        <v>18</v>
      </c>
      <c r="B9" s="13">
        <v>34778359</v>
      </c>
      <c r="C9" s="39">
        <f>ROUND(B9*100/811728931,2)</f>
        <v>4.28</v>
      </c>
      <c r="D9" s="14"/>
      <c r="E9" s="26">
        <v>42658756</v>
      </c>
      <c r="F9" s="25">
        <f>ROUND(E9*100/12526906246,2)</f>
        <v>0.34</v>
      </c>
      <c r="G9" s="15">
        <f t="shared" si="0"/>
        <v>122.7</v>
      </c>
      <c r="H9" s="27">
        <v>41028259</v>
      </c>
      <c r="I9" s="25">
        <f>ROUND(H9*100/12607266154,2)</f>
        <v>0.33</v>
      </c>
      <c r="J9" s="15">
        <f t="shared" si="1"/>
        <v>96.2</v>
      </c>
      <c r="K9" s="27">
        <v>40652423</v>
      </c>
      <c r="L9" s="25">
        <f>ROUND(K9*100/12686702443,1)</f>
        <v>0.3</v>
      </c>
      <c r="M9" s="15">
        <f t="shared" si="2"/>
        <v>99.1</v>
      </c>
      <c r="N9" s="27">
        <v>40150240</v>
      </c>
      <c r="O9" s="25">
        <f>ROUND(N9*100/11658119227,2)</f>
        <v>0.34</v>
      </c>
      <c r="P9" s="15">
        <f t="shared" si="3"/>
        <v>98.8</v>
      </c>
      <c r="Q9" s="26">
        <v>40141429</v>
      </c>
      <c r="R9" s="25">
        <f>ROUND(Q9*100/11576349607,2)</f>
        <v>0.35</v>
      </c>
      <c r="S9" s="15">
        <f t="shared" si="4"/>
        <v>100</v>
      </c>
      <c r="T9" s="28">
        <v>40021078</v>
      </c>
      <c r="U9" s="29">
        <f>ROUND(T9*100/11389474651,2)</f>
        <v>0.35</v>
      </c>
      <c r="V9" s="20">
        <f t="shared" si="5"/>
        <v>99.7</v>
      </c>
      <c r="W9" s="28">
        <v>39040094</v>
      </c>
      <c r="X9" s="29">
        <f>ROUND(W9*100/10852407119,2)</f>
        <v>0.36</v>
      </c>
      <c r="Y9" s="20">
        <f t="shared" si="6"/>
        <v>97.5</v>
      </c>
      <c r="Z9" s="28">
        <v>38110198</v>
      </c>
      <c r="AA9" s="29">
        <f t="shared" si="7"/>
        <v>0.36</v>
      </c>
      <c r="AB9" s="20">
        <f t="shared" si="8"/>
        <v>97.6</v>
      </c>
      <c r="AC9" s="28">
        <v>37508963</v>
      </c>
      <c r="AD9" s="29">
        <f t="shared" si="9"/>
        <v>0.37</v>
      </c>
      <c r="AE9" s="20">
        <f t="shared" si="10"/>
        <v>98.4</v>
      </c>
      <c r="AF9" s="28">
        <v>36069158</v>
      </c>
      <c r="AG9" s="29">
        <f t="shared" si="11"/>
        <v>0.37</v>
      </c>
      <c r="AH9" s="20">
        <f t="shared" si="12"/>
        <v>96.2</v>
      </c>
      <c r="AI9" s="28">
        <v>35737876</v>
      </c>
      <c r="AJ9" s="29">
        <f t="shared" si="13"/>
        <v>0.38</v>
      </c>
      <c r="AK9" s="20">
        <f t="shared" si="14"/>
        <v>99.1</v>
      </c>
      <c r="AL9" s="28">
        <v>35424755</v>
      </c>
      <c r="AM9" s="29">
        <f t="shared" si="15"/>
        <v>0.4</v>
      </c>
      <c r="AN9" s="20">
        <f t="shared" si="16"/>
        <v>99.1</v>
      </c>
      <c r="AO9" s="41">
        <v>33216452</v>
      </c>
      <c r="AP9" s="29">
        <f t="shared" si="17"/>
        <v>0.4</v>
      </c>
      <c r="AQ9" s="20">
        <f t="shared" si="18"/>
        <v>93.8</v>
      </c>
      <c r="AR9" s="41">
        <v>32994739</v>
      </c>
      <c r="AS9" s="29">
        <f t="shared" si="19"/>
        <v>0.42</v>
      </c>
      <c r="AT9" s="20">
        <f t="shared" si="20"/>
        <v>99.3</v>
      </c>
      <c r="AU9" s="41">
        <v>32659465</v>
      </c>
      <c r="AV9" s="29">
        <f t="shared" si="21"/>
        <v>0.42</v>
      </c>
      <c r="AW9" s="20">
        <f t="shared" si="22"/>
        <v>99</v>
      </c>
      <c r="AX9" s="41">
        <v>31650911</v>
      </c>
      <c r="AY9" s="29">
        <f t="shared" si="23"/>
        <v>0.41</v>
      </c>
      <c r="AZ9" s="20">
        <f t="shared" si="24"/>
        <v>96.9</v>
      </c>
      <c r="BA9" s="43">
        <v>31464367</v>
      </c>
      <c r="BB9" s="51">
        <f t="shared" si="25"/>
        <v>0.42</v>
      </c>
      <c r="BC9" s="49">
        <f t="shared" si="26"/>
        <v>99.4</v>
      </c>
      <c r="BD9" s="43">
        <v>31352801</v>
      </c>
      <c r="BE9" s="51">
        <f t="shared" si="27"/>
        <v>0.43</v>
      </c>
      <c r="BF9" s="49">
        <f t="shared" si="28"/>
        <v>99.6</v>
      </c>
      <c r="BG9" s="43">
        <v>31178271</v>
      </c>
      <c r="BH9" s="51">
        <f t="shared" si="29"/>
        <v>0.43</v>
      </c>
      <c r="BI9" s="49">
        <f t="shared" si="30"/>
        <v>99.4</v>
      </c>
    </row>
    <row r="10" spans="1:61" ht="13.5">
      <c r="A10" s="16" t="s">
        <v>19</v>
      </c>
      <c r="B10" s="17">
        <v>243488358</v>
      </c>
      <c r="C10" s="40">
        <f>ROUND(B10*100/811728931,2)</f>
        <v>30</v>
      </c>
      <c r="D10" s="18"/>
      <c r="E10" s="31">
        <v>941180364</v>
      </c>
      <c r="F10" s="30">
        <f>ROUND(E10*100/12526906246,2)</f>
        <v>7.51</v>
      </c>
      <c r="G10" s="19">
        <f t="shared" si="0"/>
        <v>386.5</v>
      </c>
      <c r="H10" s="32">
        <v>937457606</v>
      </c>
      <c r="I10" s="30">
        <f>ROUND(H10*100/12607266154,2)</f>
        <v>7.44</v>
      </c>
      <c r="J10" s="19">
        <f t="shared" si="1"/>
        <v>99.6</v>
      </c>
      <c r="K10" s="32">
        <v>951935841</v>
      </c>
      <c r="L10" s="30">
        <f>ROUND(K10*100/12686702443,1)</f>
        <v>7.5</v>
      </c>
      <c r="M10" s="19">
        <f t="shared" si="2"/>
        <v>101.5</v>
      </c>
      <c r="N10" s="32">
        <v>908965312</v>
      </c>
      <c r="O10" s="30">
        <f>ROUND(N10*100/11658119227,2)</f>
        <v>7.8</v>
      </c>
      <c r="P10" s="19">
        <f t="shared" si="3"/>
        <v>95.5</v>
      </c>
      <c r="Q10" s="31">
        <v>882079767</v>
      </c>
      <c r="R10" s="30">
        <f>ROUND(Q10*100/11576349607,2)</f>
        <v>7.62</v>
      </c>
      <c r="S10" s="19">
        <f t="shared" si="4"/>
        <v>97</v>
      </c>
      <c r="T10" s="33">
        <v>867918465</v>
      </c>
      <c r="U10" s="34">
        <f>ROUND(T10*100/11389474651,2)</f>
        <v>7.62</v>
      </c>
      <c r="V10" s="21">
        <f t="shared" si="5"/>
        <v>98.4</v>
      </c>
      <c r="W10" s="33">
        <v>828698351</v>
      </c>
      <c r="X10" s="34">
        <f>ROUND(W10*100/10852407119,2)</f>
        <v>7.64</v>
      </c>
      <c r="Y10" s="21">
        <f t="shared" si="6"/>
        <v>95.5</v>
      </c>
      <c r="Z10" s="33">
        <v>809640000</v>
      </c>
      <c r="AA10" s="34">
        <f t="shared" si="7"/>
        <v>7.63</v>
      </c>
      <c r="AB10" s="21">
        <f t="shared" si="8"/>
        <v>97.7</v>
      </c>
      <c r="AC10" s="33">
        <v>795267532</v>
      </c>
      <c r="AD10" s="34">
        <f t="shared" si="9"/>
        <v>7.74</v>
      </c>
      <c r="AE10" s="21">
        <f t="shared" si="10"/>
        <v>98.2</v>
      </c>
      <c r="AF10" s="33">
        <f>AF11-AF9-AF8-AF7-AF6</f>
        <v>740364910</v>
      </c>
      <c r="AG10" s="34">
        <f t="shared" si="11"/>
        <v>7.56</v>
      </c>
      <c r="AH10" s="21">
        <f t="shared" si="12"/>
        <v>93.1</v>
      </c>
      <c r="AI10" s="33">
        <f>AI11-AI9-AI8-AI7-AI6</f>
        <v>703651949</v>
      </c>
      <c r="AJ10" s="34">
        <f t="shared" si="13"/>
        <v>7.54</v>
      </c>
      <c r="AK10" s="21">
        <f t="shared" si="14"/>
        <v>95</v>
      </c>
      <c r="AL10" s="33">
        <v>671904995</v>
      </c>
      <c r="AM10" s="34">
        <f t="shared" si="15"/>
        <v>7.62</v>
      </c>
      <c r="AN10" s="21">
        <f t="shared" si="16"/>
        <v>95.5</v>
      </c>
      <c r="AO10" s="42">
        <f>AO11-AO9-AO8-AO7-AO6</f>
        <v>607090567</v>
      </c>
      <c r="AP10" s="34">
        <f t="shared" si="17"/>
        <v>7.39</v>
      </c>
      <c r="AQ10" s="21">
        <f t="shared" si="18"/>
        <v>90.4</v>
      </c>
      <c r="AR10" s="42">
        <f>AR11-AR9-AR8-AR7-AR6</f>
        <v>579661470</v>
      </c>
      <c r="AS10" s="34">
        <f t="shared" si="19"/>
        <v>7.3</v>
      </c>
      <c r="AT10" s="21">
        <f t="shared" si="20"/>
        <v>95.5</v>
      </c>
      <c r="AU10" s="42">
        <f>AU11-AU9-AU8-AU7-AU6</f>
        <v>562681246</v>
      </c>
      <c r="AV10" s="34">
        <f t="shared" si="21"/>
        <v>7.2</v>
      </c>
      <c r="AW10" s="21">
        <f t="shared" si="22"/>
        <v>97.1</v>
      </c>
      <c r="AX10" s="42">
        <f>AX11-AX9-AX8-AX7-AX6</f>
        <v>596580433</v>
      </c>
      <c r="AY10" s="34">
        <f t="shared" si="23"/>
        <v>7.81</v>
      </c>
      <c r="AZ10" s="21">
        <f t="shared" si="24"/>
        <v>106</v>
      </c>
      <c r="BA10" s="43">
        <f>BA11-BA9-BA8-BA7-BA6</f>
        <v>580761266</v>
      </c>
      <c r="BB10" s="51">
        <f t="shared" si="25"/>
        <v>7.76</v>
      </c>
      <c r="BC10" s="49">
        <f t="shared" si="26"/>
        <v>97.3</v>
      </c>
      <c r="BD10" s="43">
        <f>BD11-BD9-BD8-BD7-BD6</f>
        <v>572808772</v>
      </c>
      <c r="BE10" s="51">
        <f t="shared" si="27"/>
        <v>7.81</v>
      </c>
      <c r="BF10" s="49">
        <f t="shared" si="28"/>
        <v>98.6</v>
      </c>
      <c r="BG10" s="43">
        <f>BG11-BG9-BG8-BG7-BG6</f>
        <v>560289886</v>
      </c>
      <c r="BH10" s="51">
        <f t="shared" si="29"/>
        <v>7.81</v>
      </c>
      <c r="BI10" s="49">
        <f t="shared" si="30"/>
        <v>97.8</v>
      </c>
    </row>
    <row r="11" spans="1:61" ht="13.5">
      <c r="A11" s="16" t="s">
        <v>4</v>
      </c>
      <c r="B11" s="17">
        <f>SUM(B6:B10)</f>
        <v>811728931</v>
      </c>
      <c r="C11" s="40">
        <f>SUM(C6:C10)</f>
        <v>100</v>
      </c>
      <c r="D11" s="18">
        <f>SUM(D6:D10)</f>
        <v>0</v>
      </c>
      <c r="E11" s="31">
        <f>SUM(E6:E10)</f>
        <v>12526906246</v>
      </c>
      <c r="F11" s="30">
        <f>SUM(F6:F10)</f>
        <v>99.99000000000001</v>
      </c>
      <c r="G11" s="19">
        <f t="shared" si="0"/>
        <v>1543.2</v>
      </c>
      <c r="H11" s="32">
        <f>SUM(H6:H10)</f>
        <v>12607266154</v>
      </c>
      <c r="I11" s="30">
        <f>SUM(I6:I10)</f>
        <v>100.00999999999999</v>
      </c>
      <c r="J11" s="19">
        <f t="shared" si="1"/>
        <v>100.6</v>
      </c>
      <c r="K11" s="32">
        <f>SUM(K6:K10)</f>
        <v>12686702443</v>
      </c>
      <c r="L11" s="30">
        <f>SUM(L6:L10)</f>
        <v>100</v>
      </c>
      <c r="M11" s="19">
        <f t="shared" si="2"/>
        <v>100.6</v>
      </c>
      <c r="N11" s="32">
        <f>SUM(N6:N10)</f>
        <v>11658119227</v>
      </c>
      <c r="O11" s="30">
        <f>SUM(O6:O10)</f>
        <v>100</v>
      </c>
      <c r="P11" s="19">
        <f t="shared" si="3"/>
        <v>91.9</v>
      </c>
      <c r="Q11" s="31">
        <f>SUM(Q6:Q10)</f>
        <v>11576349607</v>
      </c>
      <c r="R11" s="30">
        <f>SUM(R6:R10)</f>
        <v>100</v>
      </c>
      <c r="S11" s="19">
        <f t="shared" si="4"/>
        <v>99.3</v>
      </c>
      <c r="T11" s="33">
        <f>SUM(T6:T10)</f>
        <v>11389474651</v>
      </c>
      <c r="U11" s="34">
        <f>SUM(U6:U10)</f>
        <v>99.99</v>
      </c>
      <c r="V11" s="21">
        <f t="shared" si="5"/>
        <v>98.4</v>
      </c>
      <c r="W11" s="33">
        <f>SUM(W6:W10)</f>
        <v>10852407119</v>
      </c>
      <c r="X11" s="34">
        <f>SUM(X6:X10)</f>
        <v>100</v>
      </c>
      <c r="Y11" s="21">
        <f t="shared" si="6"/>
        <v>95.3</v>
      </c>
      <c r="Z11" s="33">
        <f>SUM(Z6:Z10)</f>
        <v>10604677460</v>
      </c>
      <c r="AA11" s="34">
        <f t="shared" si="7"/>
        <v>100</v>
      </c>
      <c r="AB11" s="21">
        <f t="shared" si="8"/>
        <v>97.7</v>
      </c>
      <c r="AC11" s="33">
        <f>SUM(AC6:AC10)</f>
        <v>10270139998</v>
      </c>
      <c r="AD11" s="34">
        <f t="shared" si="9"/>
        <v>100</v>
      </c>
      <c r="AE11" s="21">
        <f t="shared" si="10"/>
        <v>96.8</v>
      </c>
      <c r="AF11" s="33">
        <v>9794215535</v>
      </c>
      <c r="AG11" s="34">
        <f t="shared" si="11"/>
        <v>100</v>
      </c>
      <c r="AH11" s="21">
        <f t="shared" si="12"/>
        <v>95.4</v>
      </c>
      <c r="AI11" s="33">
        <v>9330085331</v>
      </c>
      <c r="AJ11" s="34">
        <f t="shared" si="13"/>
        <v>100</v>
      </c>
      <c r="AK11" s="21">
        <f t="shared" si="14"/>
        <v>95.3</v>
      </c>
      <c r="AL11" s="33">
        <v>8822030877</v>
      </c>
      <c r="AM11" s="34">
        <f t="shared" si="15"/>
        <v>100</v>
      </c>
      <c r="AN11" s="21">
        <f t="shared" si="16"/>
        <v>94.6</v>
      </c>
      <c r="AO11" s="42">
        <v>8212373771</v>
      </c>
      <c r="AP11" s="34">
        <f t="shared" si="17"/>
        <v>100</v>
      </c>
      <c r="AQ11" s="21">
        <f t="shared" si="18"/>
        <v>93.1</v>
      </c>
      <c r="AR11" s="42">
        <v>7943569925</v>
      </c>
      <c r="AS11" s="34">
        <f t="shared" si="19"/>
        <v>100</v>
      </c>
      <c r="AT11" s="21">
        <f t="shared" si="20"/>
        <v>96.7</v>
      </c>
      <c r="AU11" s="42">
        <v>7811095563</v>
      </c>
      <c r="AV11" s="34">
        <f t="shared" si="21"/>
        <v>100</v>
      </c>
      <c r="AW11" s="21">
        <f t="shared" si="22"/>
        <v>98.3</v>
      </c>
      <c r="AX11" s="42">
        <v>7641622655</v>
      </c>
      <c r="AY11" s="34">
        <f t="shared" si="23"/>
        <v>100</v>
      </c>
      <c r="AZ11" s="21">
        <f t="shared" si="24"/>
        <v>97.8</v>
      </c>
      <c r="BA11" s="44">
        <v>7479342329</v>
      </c>
      <c r="BB11" s="52">
        <f t="shared" si="25"/>
        <v>100</v>
      </c>
      <c r="BC11" s="50">
        <f t="shared" si="26"/>
        <v>97.9</v>
      </c>
      <c r="BD11" s="44">
        <v>7333749121</v>
      </c>
      <c r="BE11" s="52">
        <f t="shared" si="27"/>
        <v>100</v>
      </c>
      <c r="BF11" s="50">
        <f t="shared" si="28"/>
        <v>98.1</v>
      </c>
      <c r="BG11" s="44">
        <v>7171744237</v>
      </c>
      <c r="BH11" s="52">
        <f t="shared" si="29"/>
        <v>100</v>
      </c>
      <c r="BI11" s="50">
        <f t="shared" si="30"/>
        <v>97.8</v>
      </c>
    </row>
    <row r="12" spans="26:29" ht="13.5">
      <c r="Z12" s="60"/>
      <c r="AC12" s="60"/>
    </row>
    <row r="13" spans="26:29" ht="13.5">
      <c r="Z13" s="60"/>
      <c r="AC13" s="60"/>
    </row>
    <row r="14" spans="26:29" ht="13.5">
      <c r="Z14" s="60"/>
      <c r="AC14" s="60"/>
    </row>
    <row r="15" spans="26:29" ht="13.5">
      <c r="Z15" s="60"/>
      <c r="AC15" s="60"/>
    </row>
    <row r="16" spans="26:29" ht="13.5">
      <c r="Z16" s="60"/>
      <c r="AC16" s="60"/>
    </row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60" ht="13.5">
      <c r="D60" s="61"/>
    </row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</sheetData>
  <sheetProtection/>
  <mergeCells count="5">
    <mergeCell ref="BA4:BC4"/>
    <mergeCell ref="AX4:AZ4"/>
    <mergeCell ref="AU4:AW4"/>
    <mergeCell ref="BG4:BI4"/>
    <mergeCell ref="BD4:BF4"/>
  </mergeCells>
  <printOptions horizontalCentered="1"/>
  <pageMargins left="0.5905511811023623" right="0.5905511811023623" top="0.8661417322834646" bottom="0.5905511811023623" header="0" footer="0"/>
  <pageSetup horizontalDpi="300" verticalDpi="300" orientation="portrait" paperSize="9" scale="70" r:id="rId2"/>
  <headerFooter alignWithMargins="0">
    <oddFooter>&amp;C&amp;"ＭＳ Ｐ明朝,標準"&amp;24- 6 -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2013-03-28T10:13:24Z</dcterms:modified>
  <cp:category/>
  <cp:version/>
  <cp:contentType/>
  <cp:contentStatus/>
</cp:coreProperties>
</file>