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12120" windowHeight="450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(2)'!$G$1:$AH$60</definedName>
    <definedName name="_xlnm.Print_Area" localSheetId="6">'繰入金調(1)'!$G$1:$AH$64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'資本的収支'!$A$1:$AD$38</definedName>
    <definedName name="_xlnm.Print_Area" localSheetId="1">'損益計算書'!$B$1:$AF$53</definedName>
    <definedName name="_xlnm.Print_Area" localSheetId="3">'貸借対照表'!$A$1:$AD$62</definedName>
    <definedName name="Print_Area_MI" localSheetId="7">'繰入金調 (2)'!$L$17:$AG$46</definedName>
    <definedName name="Print_Area_MI" localSheetId="6">'繰入金調(1)'!$L$11:$AG$64</definedName>
    <definedName name="_xlnm.Print_Titles" localSheetId="0">'概況'!$A:$A</definedName>
    <definedName name="_xlnm.Print_Titles" localSheetId="7">'繰入金調 (2)'!$A:$F</definedName>
    <definedName name="_xlnm.Print_Titles" localSheetId="6">'繰入金調(1)'!$A:$F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'損益計算書'!$B:$E</definedName>
    <definedName name="_xlnm.Print_Titles" localSheetId="3">'貸借対照表'!$A:$C</definedName>
    <definedName name="_xlnm.Print_Titles" localSheetId="2">'費用構成表'!$B:$C</definedName>
    <definedName name="Print_Titles_MI" localSheetId="7">'繰入金調 (2)'!$A:$F</definedName>
    <definedName name="Print_Titles_MI" localSheetId="6">'繰入金調(1)'!$A:$F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<sst xmlns="http://schemas.openxmlformats.org/spreadsheetml/2006/main" count="1146" uniqueCount="687">
  <si>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</si>
  <si>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</si>
  <si>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</si>
  <si>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</si>
  <si>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</si>
  <si>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</si>
  <si>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</si>
  <si>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</si>
  <si>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</si>
  <si>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</si>
  <si>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</si>
  <si>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</si>
  <si>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</si>
  <si>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</si>
  <si>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</si>
  <si>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</si>
  <si>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</si>
  <si>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</si>
  <si>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</si>
  <si>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</si>
  <si>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</si>
  <si>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</si>
  <si>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</si>
  <si>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</si>
  <si>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</si>
  <si>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</si>
  <si>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</si>
  <si>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</si>
  <si>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</si>
  <si>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</si>
  <si>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</si>
  <si>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</si>
  <si>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</si>
  <si>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</si>
  <si>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</si>
  <si>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</si>
  <si>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</si>
  <si>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</si>
  <si>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</si>
  <si>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</si>
  <si>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</si>
  <si>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</si>
  <si>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</si>
  <si>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 xml:space="preserve">  S 4. 4. 1  </t>
  </si>
  <si>
    <t>口径別　　　</t>
  </si>
  <si>
    <t>四日市市</t>
  </si>
  <si>
    <t xml:space="preserve">  S 4.10. 3  </t>
  </si>
  <si>
    <t>用途別口径別</t>
  </si>
  <si>
    <t xml:space="preserve">  S28. 5. 1  </t>
  </si>
  <si>
    <t xml:space="preserve">  S26. 6. 7  </t>
  </si>
  <si>
    <t xml:space="preserve">  T13.10. 1  </t>
  </si>
  <si>
    <t>用途別　　　</t>
  </si>
  <si>
    <t>その他　　　</t>
  </si>
  <si>
    <t xml:space="preserve">  S40. 2. 1  </t>
  </si>
  <si>
    <t xml:space="preserve">  S28. 5.20  </t>
  </si>
  <si>
    <t xml:space="preserve">  S40.10. 1  </t>
  </si>
  <si>
    <t xml:space="preserve">  T14.10. 1  </t>
  </si>
  <si>
    <t xml:space="preserve">  S11.11. 1  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</si>
  <si>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</si>
  <si>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</si>
  <si>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</si>
  <si>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</si>
  <si>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</si>
  <si>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</si>
  <si>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</si>
  <si>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</si>
  <si>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</si>
  <si>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</si>
  <si>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</si>
  <si>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</si>
  <si>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</si>
  <si>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</si>
  <si>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</si>
  <si>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</si>
  <si>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</si>
  <si>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</si>
  <si>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</si>
  <si>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</si>
  <si>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</si>
  <si>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</si>
  <si>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</si>
  <si>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</si>
  <si>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</si>
  <si>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</si>
  <si>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</si>
  <si>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</si>
  <si>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</si>
  <si>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</si>
  <si>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</si>
  <si>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</si>
  <si>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</si>
  <si>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</si>
  <si>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</si>
  <si>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</si>
  <si>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</si>
  <si>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</si>
  <si>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</si>
  <si>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</si>
  <si>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</si>
  <si>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</si>
  <si>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</si>
  <si>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</si>
  <si>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</si>
  <si>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</si>
  <si>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</si>
  <si>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</si>
  <si>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</si>
  <si>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</si>
  <si>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</si>
  <si>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</si>
  <si>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</si>
  <si>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１０ 資   本   合   計</t>
  </si>
  <si>
    <t>１１ 負 債・ 資 本 合 計</t>
  </si>
  <si>
    <t>１２ 不   良   債   務</t>
  </si>
  <si>
    <t>１３ 実 質 資 金 不 足 額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</si>
  <si>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</si>
  <si>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</si>
  <si>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</si>
  <si>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</si>
  <si>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</si>
  <si>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</si>
  <si>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</si>
  <si>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</si>
  <si>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</si>
  <si>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</si>
  <si>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</si>
  <si>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</si>
  <si>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</si>
  <si>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</si>
  <si>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</si>
  <si>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</si>
  <si>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</si>
  <si>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</si>
  <si>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</si>
  <si>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</si>
  <si>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</si>
  <si>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</si>
  <si>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</si>
  <si>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</si>
  <si>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</si>
  <si>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</si>
  <si>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</si>
  <si>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</si>
  <si>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</si>
  <si>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</si>
  <si>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</si>
  <si>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</si>
  <si>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</si>
  <si>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</si>
  <si>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</si>
  <si>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</si>
  <si>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</si>
  <si>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</si>
  <si>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</si>
  <si>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</si>
  <si>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</si>
  <si>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</si>
  <si>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</si>
  <si>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</si>
  <si>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</si>
  <si>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</si>
  <si>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</si>
  <si>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</si>
  <si>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</si>
  <si>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</si>
  <si>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</si>
  <si>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</si>
  <si>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</si>
  <si>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</si>
  <si>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</si>
  <si>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</si>
  <si>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 xml:space="preserve"> ５ 補てん財源不足額  (△)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</si>
  <si>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</si>
  <si>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</si>
  <si>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</si>
  <si>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</si>
  <si>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</si>
  <si>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</si>
  <si>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</si>
  <si>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</si>
  <si>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</si>
  <si>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</si>
  <si>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</si>
  <si>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</si>
  <si>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</si>
  <si>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</si>
  <si>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</si>
  <si>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</si>
  <si>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</si>
  <si>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</si>
  <si>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</si>
  <si>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</si>
  <si>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</si>
  <si>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</si>
  <si>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</si>
  <si>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</si>
  <si>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</si>
  <si>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</si>
  <si>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</si>
  <si>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</si>
  <si>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</si>
  <si>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</si>
  <si>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</si>
  <si>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</si>
  <si>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</si>
  <si>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</si>
  <si>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</si>
  <si>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</si>
  <si>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</si>
  <si>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</si>
  <si>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</si>
  <si>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</si>
  <si>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</si>
  <si>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</si>
  <si>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</si>
  <si>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</si>
  <si>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</si>
  <si>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</si>
  <si>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</si>
  <si>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</si>
  <si>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</si>
  <si>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</si>
  <si>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</si>
  <si>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</si>
  <si>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</si>
  <si>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</si>
  <si>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</si>
  <si>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</si>
  <si>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</si>
  <si>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</si>
  <si>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</si>
  <si>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</si>
  <si>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</si>
  <si>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</si>
  <si>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</si>
  <si>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</si>
  <si>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</si>
  <si>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</si>
  <si>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</si>
  <si>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</si>
  <si>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</si>
  <si>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</si>
  <si>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</si>
  <si>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※ 資本費＝（減価償却費＋企業債利息＋受水費中の資本費）÷年間総有収水量</t>
  </si>
  <si>
    <t>計・平均</t>
  </si>
  <si>
    <t>１．上水道事業</t>
  </si>
  <si>
    <t>表番号⇒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</si>
  <si>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</si>
  <si>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</si>
  <si>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</si>
  <si>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</si>
  <si>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</si>
  <si>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</si>
  <si>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</si>
  <si>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</si>
  <si>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</si>
  <si>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</si>
  <si>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</si>
  <si>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</si>
  <si>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</si>
  <si>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</si>
  <si>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</si>
  <si>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</si>
  <si>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</si>
  <si>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</si>
  <si>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</si>
  <si>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</si>
  <si>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</si>
  <si>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</si>
  <si>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S30. 9.15</t>
  </si>
  <si>
    <t>用途別</t>
  </si>
  <si>
    <t>　 または欠損金</t>
  </si>
  <si>
    <t>20-01-49</t>
  </si>
  <si>
    <t>20-01-50</t>
  </si>
  <si>
    <t>20-01-51</t>
  </si>
  <si>
    <t>20-01-52</t>
  </si>
  <si>
    <t>20-01-53</t>
  </si>
  <si>
    <t>20-01-54</t>
  </si>
  <si>
    <t>20-01-01</t>
  </si>
  <si>
    <t>20-01-02</t>
  </si>
  <si>
    <t>20-01-03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</si>
  <si>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</si>
  <si>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</si>
  <si>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</si>
  <si>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</si>
  <si>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</si>
  <si>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</si>
  <si>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</si>
  <si>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</si>
  <si>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</si>
  <si>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</si>
  <si>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</si>
  <si>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</si>
  <si>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</si>
  <si>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</si>
  <si>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</si>
  <si>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</si>
  <si>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</si>
  <si>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</si>
  <si>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</si>
  <si>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</si>
  <si>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</si>
  <si>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</si>
  <si>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</si>
  <si>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</si>
  <si>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</si>
  <si>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</si>
  <si>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</si>
  <si>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</si>
  <si>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</si>
  <si>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</si>
  <si>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</si>
  <si>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</si>
  <si>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</si>
  <si>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20-01-55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</si>
  <si>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</si>
  <si>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</si>
  <si>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</si>
  <si>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</si>
  <si>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</si>
  <si>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</si>
  <si>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</si>
  <si>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</si>
  <si>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</si>
  <si>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</si>
  <si>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</si>
  <si>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</si>
  <si>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</si>
  <si>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４　補てん財源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</si>
  <si>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</si>
  <si>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</si>
  <si>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</si>
  <si>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</si>
  <si>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</si>
  <si>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(12)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</si>
  <si>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</si>
  <si>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</si>
  <si>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</si>
  <si>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</si>
  <si>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</si>
  <si>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</si>
  <si>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</si>
  <si>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</si>
  <si>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</si>
  <si>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</si>
  <si>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</si>
  <si>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</si>
  <si>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</si>
  <si>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</si>
  <si>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</si>
  <si>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（４）退職給与金</t>
  </si>
  <si>
    <t>（５）法定福利費</t>
  </si>
  <si>
    <t>１職員給与費</t>
  </si>
  <si>
    <t xml:space="preserve"> ２　支　払　利　息</t>
  </si>
  <si>
    <t>（１）一時借入金利息</t>
  </si>
  <si>
    <t>（２）企業債利息</t>
  </si>
  <si>
    <t>（３）その他借入金利息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</si>
  <si>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</si>
  <si>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</si>
  <si>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</si>
  <si>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</si>
  <si>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</si>
  <si>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</si>
  <si>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</si>
  <si>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</si>
  <si>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</si>
  <si>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１２ 受　　　水　　　費</t>
  </si>
  <si>
    <t xml:space="preserve"> １３ そ　　　の　　　他</t>
  </si>
  <si>
    <t xml:space="preserve"> １４ 費　 用　 合　 計</t>
  </si>
  <si>
    <t xml:space="preserve"> １５ 広　報　活　動　費</t>
  </si>
  <si>
    <t xml:space="preserve"> １６ 受　託　工　事　費</t>
  </si>
  <si>
    <t xml:space="preserve"> １７ 附　帯　事　業　費</t>
  </si>
  <si>
    <t xml:space="preserve"> １８ 材料及び不用品売却原価</t>
  </si>
  <si>
    <t xml:space="preserve"> １９ 経　 常　 費　 用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</si>
  <si>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</si>
  <si>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</si>
  <si>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</si>
  <si>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</si>
  <si>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</si>
  <si>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</si>
  <si>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</si>
  <si>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</si>
  <si>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</si>
  <si>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</si>
  <si>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</si>
  <si>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</si>
  <si>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</si>
  <si>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</si>
  <si>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</si>
  <si>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</si>
  <si>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</si>
  <si>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</si>
  <si>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</si>
  <si>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</si>
  <si>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</si>
  <si>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</si>
  <si>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</si>
  <si>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</si>
  <si>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</si>
  <si>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</si>
  <si>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21-01-26</t>
  </si>
  <si>
    <t>21-01-27</t>
  </si>
  <si>
    <t>21-01-28</t>
  </si>
  <si>
    <t>21-01-29</t>
  </si>
  <si>
    <t>21-01-51</t>
  </si>
  <si>
    <t>21-01-54</t>
  </si>
  <si>
    <t>21-01-55</t>
  </si>
  <si>
    <t>21-01-56</t>
  </si>
  <si>
    <t>21-01-57</t>
  </si>
  <si>
    <t xml:space="preserve"> 経常費用－（受託工事費＋附帯事業費
 ＋材料及び不用品売却原価）</t>
  </si>
  <si>
    <t>計算</t>
  </si>
  <si>
    <t>20-02-03</t>
  </si>
  <si>
    <t>20-02-04</t>
  </si>
  <si>
    <t>20-02-05</t>
  </si>
  <si>
    <t>20-02-06</t>
  </si>
  <si>
    <t>20-02-07</t>
  </si>
  <si>
    <t>23-02-29</t>
  </si>
  <si>
    <t>23-02-30</t>
  </si>
  <si>
    <t>23-02-31</t>
  </si>
  <si>
    <t>23-02-32</t>
  </si>
  <si>
    <t>23-02-33</t>
  </si>
  <si>
    <t>企業債償還額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</si>
  <si>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</si>
  <si>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</si>
  <si>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</si>
  <si>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</si>
  <si>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</si>
  <si>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</si>
  <si>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</si>
  <si>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</si>
  <si>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</si>
  <si>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</si>
  <si>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</si>
  <si>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</si>
  <si>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</si>
  <si>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</si>
  <si>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</si>
  <si>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</si>
  <si>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</si>
  <si>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</si>
  <si>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</si>
  <si>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</si>
  <si>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</si>
  <si>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</si>
  <si>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</si>
  <si>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</si>
  <si>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</si>
  <si>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</si>
  <si>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</si>
  <si>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</si>
  <si>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</si>
  <si>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</si>
  <si>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</si>
  <si>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</si>
  <si>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</si>
  <si>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</si>
  <si>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</si>
  <si>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</si>
  <si>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</si>
  <si>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</si>
  <si>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</si>
  <si>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</si>
  <si>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</si>
  <si>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</si>
  <si>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</si>
  <si>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</si>
  <si>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</si>
  <si>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</si>
  <si>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</si>
  <si>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</si>
  <si>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</si>
  <si>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</si>
  <si>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</si>
  <si>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</si>
  <si>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</si>
  <si>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</si>
  <si>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営　業　収　益</t>
    </r>
    <r>
      <rPr>
        <sz val="11"/>
        <rFont val="ＭＳ 明朝"/>
        <family val="1"/>
      </rPr>
      <t xml:space="preserve">
損益勘定所属職員数</t>
    </r>
  </si>
  <si>
    <r>
      <t xml:space="preserve">自己資本金＋剰余金
</t>
    </r>
    <r>
      <rPr>
        <sz val="11"/>
        <rFont val="ＭＳ 明朝"/>
        <family val="1"/>
      </rPr>
      <t>負債＋資本</t>
    </r>
  </si>
  <si>
    <r>
      <t>固　定　資　産</t>
    </r>
    <r>
      <rPr>
        <sz val="11"/>
        <rFont val="ＭＳ 明朝"/>
        <family val="1"/>
      </rPr>
      <t xml:space="preserve">
資本＋固定負債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</si>
  <si>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</si>
  <si>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当年度減価償却費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有形固定資産＋無形固定資産－土地－建設仮勘定＋当年度減価償却費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</si>
  <si>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</si>
  <si>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</si>
  <si>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支払利息＋企業債取扱諸費</t>
    </r>
    <r>
      <rPr>
        <sz val="11"/>
        <rFont val="ＭＳ 明朝"/>
        <family val="1"/>
      </rPr>
      <t xml:space="preserve">
企業債＋一時借入金＋他会計借入金＋借入資本金</t>
    </r>
  </si>
  <si>
    <r>
      <t xml:space="preserve">建設改良のための企業債償還元金
</t>
    </r>
    <r>
      <rPr>
        <sz val="11"/>
        <rFont val="ＭＳ 明朝"/>
        <family val="1"/>
      </rPr>
      <t>当年度減価償却費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</si>
  <si>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</si>
  <si>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</si>
  <si>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</si>
  <si>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</si>
  <si>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</si>
  <si>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</si>
  <si>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</si>
  <si>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</si>
  <si>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</si>
  <si>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</si>
  <si>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</si>
  <si>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</si>
  <si>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</si>
  <si>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</si>
  <si>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</si>
  <si>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</si>
  <si>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減価償却費＋企業債利息＋受水費中の資本費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</si>
  <si>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</si>
  <si>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（01-01-23）</t>
    </r>
    <r>
      <rPr>
        <sz val="11"/>
        <rFont val="ＭＳ 明朝"/>
        <family val="1"/>
      </rPr>
      <t xml:space="preserve">
（22-01-02）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</si>
  <si>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</si>
  <si>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</si>
  <si>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</si>
  <si>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r>
      <t>（22-01-01）</t>
    </r>
    <r>
      <rPr>
        <sz val="11"/>
        <rFont val="ＭＳ 明朝"/>
        <family val="1"/>
      </rPr>
      <t xml:space="preserve">
（22-01-55)＋(22-01-19）</t>
    </r>
  </si>
  <si>
    <r>
      <t>（22-01-12）</t>
    </r>
    <r>
      <rPr>
        <sz val="11"/>
        <rFont val="ＭＳ 明朝"/>
        <family val="1"/>
      </rPr>
      <t xml:space="preserve">
（22-01-25）</t>
    </r>
  </si>
  <si>
    <r>
      <t>（22-01-13)＋(22-01-14）</t>
    </r>
    <r>
      <rPr>
        <sz val="11"/>
        <rFont val="ＭＳ 明朝"/>
        <family val="1"/>
      </rPr>
      <t xml:space="preserve">
（22-01-25）</t>
    </r>
  </si>
  <si>
    <r>
      <t>（20-01-32）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(22-01-02)+(22-01-07)-(22-01-03)-(22-01-06)+(20-01-32)</t>
    </r>
  </si>
  <si>
    <r>
      <t>（20-01-01）</t>
    </r>
    <r>
      <rPr>
        <sz val="11"/>
        <rFont val="ＭＳ 明朝"/>
        <family val="1"/>
      </rPr>
      <t xml:space="preserve">
（20-01-23）</t>
    </r>
  </si>
  <si>
    <r>
      <t>（20-01-38)＋(20-01-39）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(22-01-20)+(22-01-26)+(22-01-22)+(22-01-36)+(22-01-21)</t>
    </r>
  </si>
  <si>
    <r>
      <t>（23-01-36）</t>
    </r>
    <r>
      <rPr>
        <sz val="11"/>
        <rFont val="ＭＳ 明朝"/>
        <family val="1"/>
      </rPr>
      <t xml:space="preserve">
（20-01-32）</t>
    </r>
  </si>
  <si>
    <r>
      <t>（20-01-38)＋(23-01-32）</t>
    </r>
    <r>
      <rPr>
        <sz val="11"/>
        <rFont val="ＭＳ 明朝"/>
        <family val="1"/>
      </rPr>
      <t xml:space="preserve">
（20-01-03）</t>
    </r>
  </si>
  <si>
    <r>
      <t>（22-01-52）</t>
    </r>
    <r>
      <rPr>
        <sz val="11"/>
        <rFont val="ＭＳ 明朝"/>
        <family val="1"/>
      </rPr>
      <t xml:space="preserve">
（20-01-02)－(20-01-11）</t>
    </r>
  </si>
  <si>
    <r>
      <t xml:space="preserve">流動負債－（流動資産－翌年度繰越財源）
</t>
    </r>
    <r>
      <rPr>
        <sz val="11"/>
        <rFont val="ＭＳ 明朝"/>
        <family val="1"/>
      </rPr>
      <t>営業収益－受託工事収益</t>
    </r>
  </si>
  <si>
    <r>
      <t>（22-01-25)-((22-01-12)-(23-01-14)）</t>
    </r>
    <r>
      <rPr>
        <sz val="11"/>
        <rFont val="ＭＳ 明朝"/>
        <family val="1"/>
      </rPr>
      <t xml:space="preserve">
（20-01-02)－(20-01-11）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</si>
  <si>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</si>
  <si>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</si>
  <si>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</si>
  <si>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</si>
  <si>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</si>
  <si>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</si>
  <si>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</si>
  <si>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</si>
  <si>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</si>
  <si>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</si>
  <si>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</si>
  <si>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</si>
  <si>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</si>
  <si>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</si>
  <si>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</si>
  <si>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（21-01-11)+(21-01-09)+(21-01-27）</t>
    </r>
    <r>
      <rPr>
        <sz val="11"/>
        <rFont val="ＭＳ 明朝"/>
        <family val="1"/>
      </rPr>
      <t xml:space="preserve">
（01-01-24）</t>
    </r>
  </si>
  <si>
    <r>
      <t xml:space="preserve"> 　　　　　　　</t>
    </r>
    <r>
      <rPr>
        <u val="single"/>
        <sz val="11"/>
        <rFont val="ＭＳ 明朝"/>
        <family val="1"/>
      </rPr>
      <t>（21-01-29）</t>
    </r>
    <r>
      <rPr>
        <sz val="11"/>
        <rFont val="ＭＳ 明朝"/>
        <family val="1"/>
      </rPr>
      <t xml:space="preserve"> 分子=費用合計
（01-01-24）</t>
    </r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</si>
  <si>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</si>
  <si>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</si>
  <si>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r>
      <t>（22-01-31)＋(22-01-39）</t>
    </r>
    <r>
      <rPr>
        <sz val="11"/>
        <rFont val="ＭＳ 明朝"/>
        <family val="1"/>
      </rPr>
      <t xml:space="preserve">
（22-01-56）</t>
    </r>
  </si>
  <si>
    <r>
      <t>（20-01-01)-(20-01-45)</t>
    </r>
    <r>
      <rPr>
        <sz val="11"/>
        <rFont val="ＭＳ 明朝"/>
        <family val="1"/>
      </rPr>
      <t xml:space="preserve">
（20-01-23)-(20-01-49)</t>
    </r>
  </si>
  <si>
    <r>
      <t>（20-01-02）</t>
    </r>
    <r>
      <rPr>
        <sz val="11"/>
        <rFont val="ＭＳ 明朝"/>
        <family val="1"/>
      </rPr>
      <t xml:space="preserve">
（01-01-41）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</si>
  <si>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</si>
  <si>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</si>
  <si>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</si>
  <si>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</si>
  <si>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口径別その他</t>
  </si>
  <si>
    <t>　　―</t>
  </si>
  <si>
    <t>S43.11.12</t>
  </si>
  <si>
    <t>H16.11. 1</t>
  </si>
  <si>
    <t>　　　　計</t>
  </si>
  <si>
    <r>
      <t>経常費用－（受託工事費＋不用品売却原価＋付帯事業費）</t>
    </r>
    <r>
      <rPr>
        <sz val="11"/>
        <rFont val="ＭＳ 明朝"/>
        <family val="1"/>
      </rPr>
      <t xml:space="preserve">
年間総有収水量</t>
    </r>
  </si>
  <si>
    <t>－</t>
  </si>
  <si>
    <t>－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</si>
  <si>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</si>
  <si>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</si>
  <si>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</si>
  <si>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</si>
  <si>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</si>
  <si>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</si>
  <si>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</si>
  <si>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</si>
  <si>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</si>
  <si>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</si>
  <si>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</si>
  <si>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</si>
  <si>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</si>
  <si>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</si>
  <si>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</si>
  <si>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</si>
  <si>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</si>
  <si>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</si>
  <si>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</si>
  <si>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</si>
  <si>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</si>
  <si>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</si>
  <si>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</si>
  <si>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 xml:space="preserve">  S28. 4. 1  </t>
  </si>
  <si>
    <t xml:space="preserve">  H15.12. 1  </t>
  </si>
  <si>
    <t>S37. 4. 1</t>
  </si>
  <si>
    <t>S45. 4. 1</t>
  </si>
  <si>
    <t>S39. 4. 1</t>
  </si>
  <si>
    <t>S40. 2. 1</t>
  </si>
  <si>
    <t>S43. 4. 1</t>
  </si>
  <si>
    <t>S57. 4. 1</t>
  </si>
  <si>
    <t>S62. 5. 1</t>
  </si>
  <si>
    <t>S52. 1. 5</t>
  </si>
  <si>
    <t>S24.10.16</t>
  </si>
  <si>
    <t>S55. 4. 1</t>
  </si>
  <si>
    <t>その他　　　</t>
  </si>
  <si>
    <t>口径別　　　</t>
  </si>
  <si>
    <t>口径別</t>
  </si>
  <si>
    <t>S48. 1. 1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</si>
  <si>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</si>
  <si>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</si>
  <si>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</si>
  <si>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</si>
  <si>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</si>
  <si>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</si>
  <si>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</si>
  <si>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</si>
  <si>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</si>
  <si>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</si>
  <si>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</si>
  <si>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</si>
  <si>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</si>
  <si>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</si>
  <si>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</si>
  <si>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</si>
  <si>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</si>
  <si>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</si>
  <si>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</si>
  <si>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</si>
  <si>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</si>
  <si>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</si>
  <si>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　</t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</si>
  <si>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</si>
  <si>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</si>
  <si>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</si>
  <si>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</si>
  <si>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</si>
  <si>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</si>
  <si>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</si>
  <si>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</si>
  <si>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</si>
  <si>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</si>
  <si>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</si>
  <si>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</si>
  <si>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財政再建及び準用再建のた</t>
  </si>
  <si>
    <t>特定用地の先行取得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</si>
  <si>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</si>
  <si>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</si>
  <si>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</si>
  <si>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</si>
  <si>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</si>
  <si>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</si>
  <si>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</si>
  <si>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</si>
  <si>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高度浄水施設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</si>
  <si>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</si>
  <si>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</si>
  <si>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>老 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新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</si>
  <si>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</si>
  <si>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</si>
  <si>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</si>
  <si>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</si>
  <si>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</si>
  <si>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</si>
  <si>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</si>
  <si>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</si>
  <si>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</si>
  <si>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</si>
  <si>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応急給水・応急復旧計画策定</t>
  </si>
  <si>
    <t>めの繰入れ</t>
  </si>
  <si>
    <t>基礎年金拠出金公的負担</t>
  </si>
  <si>
    <t>児童手当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</si>
  <si>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</si>
  <si>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</si>
  <si>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</si>
  <si>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</si>
  <si>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</si>
  <si>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</si>
  <si>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</si>
  <si>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</si>
  <si>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</si>
  <si>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</si>
  <si>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</si>
  <si>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H13. 4. 1</t>
  </si>
  <si>
    <t>H17.10. 1</t>
  </si>
  <si>
    <t>H10.10. 1</t>
  </si>
  <si>
    <t>H17. 4. 1</t>
  </si>
  <si>
    <t>H 9. 4. 1</t>
  </si>
  <si>
    <t>H10. 4. 1</t>
  </si>
  <si>
    <t>H16. 4. 1</t>
  </si>
  <si>
    <t>H17.11. 1</t>
  </si>
  <si>
    <t>H16. 5. 1</t>
  </si>
  <si>
    <t>H17. 7. 1</t>
  </si>
  <si>
    <t>H15.12. 1</t>
  </si>
  <si>
    <t>H16.11. 1</t>
  </si>
  <si>
    <t>H17. 6. 1</t>
  </si>
  <si>
    <t>H14. 4. 1</t>
  </si>
  <si>
    <t>H18. 7. 1</t>
  </si>
  <si>
    <t>H11. 9. 1</t>
  </si>
  <si>
    <t>H11. 4.20</t>
  </si>
  <si>
    <t>経費</t>
  </si>
  <si>
    <t>地方公営企業法適用</t>
  </si>
  <si>
    <t>企業債償還額対
減価償却費比率</t>
  </si>
  <si>
    <r>
      <t>現金及び預金＋未収金</t>
    </r>
    <r>
      <rPr>
        <sz val="11"/>
        <rFont val="ＭＳ 明朝"/>
        <family val="1"/>
      </rPr>
      <t xml:space="preserve">
流　動　負　債</t>
    </r>
  </si>
  <si>
    <t>経常収支比率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</si>
</sst>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</numFmts>
  <fonts count="17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5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1" xfId="0" applyBorder="1" applyAlignment="1">
      <alignment horizontal="center"/>
    </xf>
    <xf numFmtId="37" fontId="0" fillId="0" borderId="9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12" xfId="0" applyBorder="1" applyAlignment="1">
      <alignment horizontal="center"/>
    </xf>
    <xf numFmtId="0" fontId="0" fillId="0" borderId="0" xfId="26">
      <alignment/>
      <protection/>
    </xf>
    <xf numFmtId="0" fontId="0" fillId="0" borderId="13" xfId="26" applyBorder="1">
      <alignment/>
      <protection/>
    </xf>
    <xf numFmtId="0" fontId="0" fillId="0" borderId="13" xfId="26" applyBorder="1" applyAlignment="1">
      <alignment horizontal="right"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1" xfId="26" applyBorder="1" applyAlignment="1">
      <alignment horizontal="center"/>
      <protection/>
    </xf>
    <xf numFmtId="0" fontId="0" fillId="0" borderId="3" xfId="26" applyBorder="1" applyAlignment="1">
      <alignment horizontal="center"/>
      <protection/>
    </xf>
    <xf numFmtId="0" fontId="0" fillId="0" borderId="5" xfId="26" applyBorder="1">
      <alignment/>
      <protection/>
    </xf>
    <xf numFmtId="176" fontId="0" fillId="0" borderId="5" xfId="26" applyNumberFormat="1" applyBorder="1" applyProtection="1">
      <alignment/>
      <protection/>
    </xf>
    <xf numFmtId="176" fontId="0" fillId="0" borderId="9" xfId="26" applyNumberFormat="1" applyBorder="1" applyProtection="1">
      <alignment/>
      <protection/>
    </xf>
    <xf numFmtId="176" fontId="0" fillId="0" borderId="10" xfId="26" applyNumberFormat="1" applyBorder="1" applyProtection="1">
      <alignment/>
      <protection/>
    </xf>
    <xf numFmtId="0" fontId="0" fillId="0" borderId="8" xfId="26" applyBorder="1">
      <alignment/>
      <protection/>
    </xf>
    <xf numFmtId="37" fontId="0" fillId="0" borderId="14" xfId="26" applyNumberFormat="1" applyBorder="1" applyProtection="1">
      <alignment/>
      <protection/>
    </xf>
    <xf numFmtId="37" fontId="0" fillId="0" borderId="15" xfId="26" applyNumberFormat="1" applyBorder="1" applyProtection="1">
      <alignment/>
      <protection/>
    </xf>
    <xf numFmtId="37" fontId="0" fillId="0" borderId="16" xfId="26" applyNumberFormat="1" applyBorder="1" applyProtection="1">
      <alignment/>
      <protection/>
    </xf>
    <xf numFmtId="0" fontId="0" fillId="0" borderId="17" xfId="26" applyBorder="1">
      <alignment/>
      <protection/>
    </xf>
    <xf numFmtId="37" fontId="0" fillId="0" borderId="12" xfId="26" applyNumberFormat="1" applyBorder="1" applyProtection="1">
      <alignment/>
      <protection/>
    </xf>
    <xf numFmtId="37" fontId="0" fillId="0" borderId="6" xfId="26" applyNumberFormat="1" applyBorder="1" applyProtection="1">
      <alignment/>
      <protection/>
    </xf>
    <xf numFmtId="37" fontId="0" fillId="0" borderId="7" xfId="26" applyNumberFormat="1" applyBorder="1" applyProtection="1">
      <alignment/>
      <protection/>
    </xf>
    <xf numFmtId="37" fontId="0" fillId="0" borderId="5" xfId="26" applyNumberFormat="1" applyBorder="1" applyProtection="1">
      <alignment/>
      <protection/>
    </xf>
    <xf numFmtId="37" fontId="0" fillId="0" borderId="9" xfId="26" applyNumberFormat="1" applyBorder="1" applyProtection="1">
      <alignment/>
      <protection/>
    </xf>
    <xf numFmtId="37" fontId="0" fillId="0" borderId="10" xfId="26" applyNumberFormat="1" applyBorder="1" applyProtection="1">
      <alignment/>
      <protection/>
    </xf>
    <xf numFmtId="0" fontId="0" fillId="0" borderId="0" xfId="25">
      <alignment/>
      <protection/>
    </xf>
    <xf numFmtId="176" fontId="0" fillId="0" borderId="0" xfId="25" applyNumberFormat="1" applyProtection="1">
      <alignment/>
      <protection/>
    </xf>
    <xf numFmtId="0" fontId="0" fillId="0" borderId="13" xfId="25" applyBorder="1">
      <alignment/>
      <protection/>
    </xf>
    <xf numFmtId="0" fontId="0" fillId="0" borderId="1" xfId="25" applyBorder="1">
      <alignment/>
      <protection/>
    </xf>
    <xf numFmtId="0" fontId="0" fillId="0" borderId="2" xfId="25" applyBorder="1">
      <alignment/>
      <protection/>
    </xf>
    <xf numFmtId="0" fontId="0" fillId="0" borderId="3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1" xfId="25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0" fontId="0" fillId="0" borderId="5" xfId="25" applyBorder="1">
      <alignment/>
      <protection/>
    </xf>
    <xf numFmtId="0" fontId="0" fillId="0" borderId="9" xfId="25" applyBorder="1">
      <alignment/>
      <protection/>
    </xf>
    <xf numFmtId="0" fontId="0" fillId="0" borderId="10" xfId="25" applyBorder="1">
      <alignment/>
      <protection/>
    </xf>
    <xf numFmtId="0" fontId="0" fillId="0" borderId="8" xfId="25" applyBorder="1">
      <alignment/>
      <protection/>
    </xf>
    <xf numFmtId="37" fontId="0" fillId="0" borderId="14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0" fontId="0" fillId="0" borderId="17" xfId="25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6" xfId="25" applyNumberFormat="1" applyBorder="1" applyProtection="1">
      <alignment/>
      <protection/>
    </xf>
    <xf numFmtId="37" fontId="0" fillId="0" borderId="7" xfId="25" applyNumberFormat="1" applyBorder="1" applyProtection="1">
      <alignment/>
      <protection/>
    </xf>
    <xf numFmtId="0" fontId="0" fillId="0" borderId="14" xfId="25" applyBorder="1">
      <alignment/>
      <protection/>
    </xf>
    <xf numFmtId="37" fontId="0" fillId="0" borderId="1" xfId="25" applyNumberFormat="1" applyBorder="1" applyProtection="1">
      <alignment/>
      <protection/>
    </xf>
    <xf numFmtId="37" fontId="0" fillId="0" borderId="2" xfId="25" applyNumberFormat="1" applyBorder="1" applyProtection="1">
      <alignment/>
      <protection/>
    </xf>
    <xf numFmtId="37" fontId="0" fillId="0" borderId="3" xfId="25" applyNumberFormat="1" applyBorder="1" applyProtection="1">
      <alignment/>
      <protection/>
    </xf>
    <xf numFmtId="37" fontId="0" fillId="0" borderId="0" xfId="25" applyNumberFormat="1" applyProtection="1">
      <alignment/>
      <protection/>
    </xf>
    <xf numFmtId="0" fontId="0" fillId="0" borderId="0" xfId="24">
      <alignment/>
      <protection/>
    </xf>
    <xf numFmtId="0" fontId="0" fillId="0" borderId="13" xfId="24" applyBorder="1">
      <alignment/>
      <protection/>
    </xf>
    <xf numFmtId="0" fontId="0" fillId="0" borderId="13" xfId="24" applyBorder="1" applyAlignment="1">
      <alignment horizontal="right"/>
      <protection/>
    </xf>
    <xf numFmtId="0" fontId="0" fillId="0" borderId="1" xfId="24" applyBorder="1">
      <alignment/>
      <protection/>
    </xf>
    <xf numFmtId="0" fontId="0" fillId="0" borderId="2" xfId="24" applyBorder="1">
      <alignment/>
      <protection/>
    </xf>
    <xf numFmtId="0" fontId="0" fillId="0" borderId="4" xfId="24" applyBorder="1">
      <alignment/>
      <protection/>
    </xf>
    <xf numFmtId="0" fontId="0" fillId="0" borderId="2" xfId="24" applyBorder="1" applyAlignment="1">
      <alignment horizontal="center"/>
      <protection/>
    </xf>
    <xf numFmtId="0" fontId="0" fillId="0" borderId="1" xfId="24" applyBorder="1" applyAlignment="1">
      <alignment horizontal="center"/>
      <protection/>
    </xf>
    <xf numFmtId="0" fontId="0" fillId="0" borderId="4" xfId="24" applyBorder="1" applyAlignment="1">
      <alignment horizontal="center"/>
      <protection/>
    </xf>
    <xf numFmtId="0" fontId="0" fillId="0" borderId="5" xfId="24" applyBorder="1">
      <alignment/>
      <protection/>
    </xf>
    <xf numFmtId="176" fontId="0" fillId="0" borderId="5" xfId="24" applyNumberFormat="1" applyBorder="1" applyProtection="1">
      <alignment/>
      <protection/>
    </xf>
    <xf numFmtId="176" fontId="0" fillId="0" borderId="9" xfId="24" applyNumberFormat="1" applyBorder="1" applyProtection="1">
      <alignment/>
      <protection/>
    </xf>
    <xf numFmtId="176" fontId="0" fillId="0" borderId="11" xfId="24" applyNumberFormat="1" applyBorder="1" applyProtection="1">
      <alignment/>
      <protection/>
    </xf>
    <xf numFmtId="0" fontId="0" fillId="0" borderId="6" xfId="24" applyBorder="1">
      <alignment/>
      <protection/>
    </xf>
    <xf numFmtId="37" fontId="0" fillId="0" borderId="12" xfId="24" applyNumberFormat="1" applyBorder="1" applyProtection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18" xfId="24" applyNumberFormat="1" applyBorder="1" applyProtection="1">
      <alignment/>
      <protection/>
    </xf>
    <xf numFmtId="0" fontId="0" fillId="0" borderId="15" xfId="24" applyBorder="1">
      <alignment/>
      <protection/>
    </xf>
    <xf numFmtId="37" fontId="0" fillId="0" borderId="14" xfId="24" applyNumberFormat="1" applyBorder="1" applyProtection="1">
      <alignment/>
      <protection/>
    </xf>
    <xf numFmtId="37" fontId="0" fillId="0" borderId="15" xfId="24" applyNumberFormat="1" applyBorder="1" applyProtection="1">
      <alignment/>
      <protection/>
    </xf>
    <xf numFmtId="37" fontId="0" fillId="0" borderId="19" xfId="24" applyNumberFormat="1" applyBorder="1" applyProtection="1">
      <alignment/>
      <protection/>
    </xf>
    <xf numFmtId="39" fontId="0" fillId="0" borderId="12" xfId="23" applyNumberFormat="1" applyBorder="1" applyProtection="1">
      <alignment/>
      <protection/>
    </xf>
    <xf numFmtId="39" fontId="0" fillId="0" borderId="6" xfId="23" applyNumberFormat="1" applyBorder="1" applyProtection="1">
      <alignment/>
      <protection/>
    </xf>
    <xf numFmtId="177" fontId="0" fillId="0" borderId="6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0" xfId="23" applyNumberFormat="1" applyProtection="1">
      <alignment/>
      <protection/>
    </xf>
    <xf numFmtId="39" fontId="0" fillId="0" borderId="0" xfId="23" applyNumberFormat="1" applyProtection="1">
      <alignment/>
      <protection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49" fontId="0" fillId="0" borderId="0" xfId="0" applyNumberFormat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37" fontId="0" fillId="0" borderId="29" xfId="0" applyBorder="1" applyAlignment="1">
      <alignment horizontal="center"/>
    </xf>
    <xf numFmtId="0" fontId="0" fillId="0" borderId="13" xfId="25" applyFont="1" applyBorder="1">
      <alignment/>
      <protection/>
    </xf>
    <xf numFmtId="49" fontId="8" fillId="0" borderId="0" xfId="0" applyNumberFormat="1" applyFont="1" applyFill="1" applyBorder="1" applyAlignment="1">
      <alignment horizontal="center"/>
    </xf>
    <xf numFmtId="0" fontId="9" fillId="0" borderId="0" xfId="25" applyFont="1">
      <alignment/>
      <protection/>
    </xf>
    <xf numFmtId="37" fontId="9" fillId="0" borderId="0" xfId="0" applyFont="1" applyAlignment="1">
      <alignment/>
    </xf>
    <xf numFmtId="49" fontId="8" fillId="2" borderId="30" xfId="0" applyNumberFormat="1" applyFont="1" applyFill="1" applyBorder="1" applyAlignment="1">
      <alignment horizontal="center"/>
    </xf>
    <xf numFmtId="0" fontId="0" fillId="0" borderId="13" xfId="25" applyBorder="1" applyAlignment="1">
      <alignment horizontal="right"/>
      <protection/>
    </xf>
    <xf numFmtId="0" fontId="0" fillId="0" borderId="31" xfId="25" applyBorder="1">
      <alignment/>
      <protection/>
    </xf>
    <xf numFmtId="0" fontId="0" fillId="0" borderId="32" xfId="25" applyBorder="1">
      <alignment/>
      <protection/>
    </xf>
    <xf numFmtId="0" fontId="0" fillId="0" borderId="23" xfId="25" applyBorder="1">
      <alignment/>
      <protection/>
    </xf>
    <xf numFmtId="0" fontId="0" fillId="0" borderId="4" xfId="25" applyBorder="1">
      <alignment/>
      <protection/>
    </xf>
    <xf numFmtId="0" fontId="0" fillId="0" borderId="4" xfId="25" applyBorder="1" applyAlignment="1">
      <alignment horizontal="center"/>
      <protection/>
    </xf>
    <xf numFmtId="0" fontId="0" fillId="0" borderId="11" xfId="25" applyBorder="1">
      <alignment/>
      <protection/>
    </xf>
    <xf numFmtId="37" fontId="0" fillId="0" borderId="19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37" fontId="0" fillId="0" borderId="4" xfId="25" applyNumberFormat="1" applyBorder="1" applyProtection="1">
      <alignment/>
      <protection/>
    </xf>
    <xf numFmtId="0" fontId="5" fillId="0" borderId="0" xfId="25" applyFont="1">
      <alignment/>
      <protection/>
    </xf>
    <xf numFmtId="0" fontId="0" fillId="0" borderId="31" xfId="26" applyBorder="1">
      <alignment/>
      <protection/>
    </xf>
    <xf numFmtId="0" fontId="0" fillId="0" borderId="32" xfId="26" applyBorder="1">
      <alignment/>
      <protection/>
    </xf>
    <xf numFmtId="0" fontId="0" fillId="0" borderId="33" xfId="26" applyBorder="1">
      <alignment/>
      <protection/>
    </xf>
    <xf numFmtId="176" fontId="0" fillId="0" borderId="34" xfId="26" applyNumberFormat="1" applyBorder="1" applyProtection="1">
      <alignment/>
      <protection/>
    </xf>
    <xf numFmtId="37" fontId="0" fillId="0" borderId="35" xfId="26" applyNumberFormat="1" applyBorder="1" applyProtection="1">
      <alignment/>
      <protection/>
    </xf>
    <xf numFmtId="37" fontId="0" fillId="0" borderId="36" xfId="26" applyNumberFormat="1" applyBorder="1" applyProtection="1">
      <alignment/>
      <protection/>
    </xf>
    <xf numFmtId="37" fontId="0" fillId="0" borderId="34" xfId="26" applyNumberFormat="1" applyBorder="1" applyProtection="1">
      <alignment/>
      <protection/>
    </xf>
    <xf numFmtId="0" fontId="0" fillId="0" borderId="23" xfId="26" applyBorder="1">
      <alignment/>
      <protection/>
    </xf>
    <xf numFmtId="0" fontId="0" fillId="0" borderId="4" xfId="26" applyBorder="1">
      <alignment/>
      <protection/>
    </xf>
    <xf numFmtId="0" fontId="0" fillId="0" borderId="4" xfId="26" applyBorder="1" applyAlignment="1">
      <alignment horizontal="center"/>
      <protection/>
    </xf>
    <xf numFmtId="176" fontId="0" fillId="0" borderId="11" xfId="26" applyNumberFormat="1" applyBorder="1" applyProtection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11" xfId="26" applyNumberFormat="1" applyBorder="1" applyProtection="1">
      <alignment/>
      <protection/>
    </xf>
    <xf numFmtId="0" fontId="0" fillId="0" borderId="13" xfId="26" applyFont="1" applyBorder="1">
      <alignment/>
      <protection/>
    </xf>
    <xf numFmtId="0" fontId="0" fillId="0" borderId="17" xfId="26" applyFont="1" applyBorder="1">
      <alignment/>
      <protection/>
    </xf>
    <xf numFmtId="37" fontId="0" fillId="0" borderId="37" xfId="24" applyNumberFormat="1" applyBorder="1" applyProtection="1">
      <alignment/>
      <protection/>
    </xf>
    <xf numFmtId="37" fontId="0" fillId="0" borderId="38" xfId="24" applyNumberFormat="1" applyBorder="1" applyProtection="1">
      <alignment/>
      <protection/>
    </xf>
    <xf numFmtId="37" fontId="0" fillId="0" borderId="39" xfId="24" applyNumberFormat="1" applyBorder="1" applyProtection="1">
      <alignment/>
      <protection/>
    </xf>
    <xf numFmtId="0" fontId="0" fillId="0" borderId="38" xfId="24" applyBorder="1">
      <alignment/>
      <protection/>
    </xf>
    <xf numFmtId="0" fontId="0" fillId="0" borderId="6" xfId="24" applyFont="1" applyBorder="1">
      <alignment/>
      <protection/>
    </xf>
    <xf numFmtId="0" fontId="0" fillId="0" borderId="40" xfId="24" applyFont="1" applyBorder="1">
      <alignment/>
      <protection/>
    </xf>
    <xf numFmtId="49" fontId="0" fillId="0" borderId="6" xfId="24" applyNumberFormat="1" applyFont="1" applyBorder="1" applyAlignment="1">
      <alignment vertical="center" wrapText="1"/>
      <protection/>
    </xf>
    <xf numFmtId="0" fontId="0" fillId="0" borderId="41" xfId="24" applyBorder="1">
      <alignment/>
      <protection/>
    </xf>
    <xf numFmtId="0" fontId="0" fillId="0" borderId="42" xfId="24" applyBorder="1">
      <alignment/>
      <protection/>
    </xf>
    <xf numFmtId="0" fontId="0" fillId="0" borderId="42" xfId="24" applyBorder="1" applyAlignment="1">
      <alignment horizontal="center"/>
      <protection/>
    </xf>
    <xf numFmtId="0" fontId="0" fillId="0" borderId="43" xfId="24" applyBorder="1">
      <alignment/>
      <protection/>
    </xf>
    <xf numFmtId="37" fontId="0" fillId="0" borderId="44" xfId="24" applyNumberFormat="1" applyBorder="1" applyProtection="1">
      <alignment/>
      <protection/>
    </xf>
    <xf numFmtId="37" fontId="0" fillId="0" borderId="45" xfId="24" applyNumberFormat="1" applyBorder="1" applyProtection="1">
      <alignment/>
      <protection/>
    </xf>
    <xf numFmtId="37" fontId="0" fillId="0" borderId="46" xfId="24" applyNumberFormat="1" applyBorder="1" applyProtection="1">
      <alignment/>
      <protection/>
    </xf>
    <xf numFmtId="37" fontId="0" fillId="0" borderId="0" xfId="0" applyFill="1" applyAlignment="1">
      <alignment/>
    </xf>
    <xf numFmtId="49" fontId="6" fillId="2" borderId="47" xfId="0" applyNumberFormat="1" applyFont="1" applyFill="1" applyBorder="1" applyAlignment="1">
      <alignment horizontal="right" shrinkToFit="1"/>
    </xf>
    <xf numFmtId="49" fontId="5" fillId="2" borderId="47" xfId="0" applyNumberFormat="1" applyFont="1" applyFill="1" applyBorder="1" applyAlignment="1">
      <alignment horizontal="center" shrinkToFit="1"/>
    </xf>
    <xf numFmtId="0" fontId="0" fillId="0" borderId="1" xfId="26" applyBorder="1" applyAlignment="1">
      <alignment horizontal="left"/>
      <protection/>
    </xf>
    <xf numFmtId="37" fontId="0" fillId="0" borderId="48" xfId="26" applyNumberFormat="1" applyBorder="1" applyProtection="1">
      <alignment/>
      <protection/>
    </xf>
    <xf numFmtId="37" fontId="0" fillId="0" borderId="49" xfId="26" applyNumberFormat="1" applyBorder="1" applyProtection="1">
      <alignment/>
      <protection/>
    </xf>
    <xf numFmtId="37" fontId="0" fillId="0" borderId="50" xfId="26" applyNumberFormat="1" applyBorder="1" applyProtection="1">
      <alignment/>
      <protection/>
    </xf>
    <xf numFmtId="37" fontId="0" fillId="0" borderId="51" xfId="26" applyNumberFormat="1" applyBorder="1" applyProtection="1">
      <alignment/>
      <protection/>
    </xf>
    <xf numFmtId="37" fontId="0" fillId="0" borderId="52" xfId="26" applyNumberFormat="1" applyBorder="1" applyProtection="1">
      <alignment/>
      <protection/>
    </xf>
    <xf numFmtId="37" fontId="0" fillId="0" borderId="53" xfId="26" applyNumberFormat="1" applyBorder="1" applyProtection="1">
      <alignment/>
      <protection/>
    </xf>
    <xf numFmtId="37" fontId="0" fillId="0" borderId="54" xfId="26" applyNumberFormat="1" applyBorder="1" applyProtection="1">
      <alignment/>
      <protection/>
    </xf>
    <xf numFmtId="37" fontId="0" fillId="0" borderId="55" xfId="26" applyNumberFormat="1" applyBorder="1" applyProtection="1">
      <alignment/>
      <protection/>
    </xf>
    <xf numFmtId="0" fontId="0" fillId="0" borderId="41" xfId="26" applyBorder="1">
      <alignment/>
      <protection/>
    </xf>
    <xf numFmtId="0" fontId="0" fillId="0" borderId="42" xfId="26" applyBorder="1">
      <alignment/>
      <protection/>
    </xf>
    <xf numFmtId="0" fontId="0" fillId="0" borderId="42" xfId="26" applyBorder="1" applyAlignment="1">
      <alignment horizontal="center"/>
      <protection/>
    </xf>
    <xf numFmtId="0" fontId="0" fillId="0" borderId="43" xfId="26" applyBorder="1">
      <alignment/>
      <protection/>
    </xf>
    <xf numFmtId="37" fontId="0" fillId="0" borderId="56" xfId="26" applyNumberFormat="1" applyBorder="1" applyProtection="1">
      <alignment/>
      <protection/>
    </xf>
    <xf numFmtId="37" fontId="0" fillId="0" borderId="57" xfId="26" applyNumberFormat="1" applyBorder="1" applyProtection="1">
      <alignment/>
      <protection/>
    </xf>
    <xf numFmtId="37" fontId="0" fillId="0" borderId="45" xfId="26" applyNumberFormat="1" applyBorder="1" applyProtection="1">
      <alignment/>
      <protection/>
    </xf>
    <xf numFmtId="37" fontId="0" fillId="0" borderId="58" xfId="26" applyNumberFormat="1" applyBorder="1" applyProtection="1">
      <alignment/>
      <protection/>
    </xf>
    <xf numFmtId="37" fontId="0" fillId="0" borderId="59" xfId="26" applyNumberFormat="1" applyBorder="1" applyProtection="1">
      <alignment/>
      <protection/>
    </xf>
    <xf numFmtId="37" fontId="0" fillId="0" borderId="60" xfId="26" applyNumberFormat="1" applyBorder="1" applyProtection="1">
      <alignment/>
      <protection/>
    </xf>
    <xf numFmtId="37" fontId="0" fillId="0" borderId="61" xfId="26" applyNumberFormat="1" applyBorder="1" applyProtection="1">
      <alignment/>
      <protection/>
    </xf>
    <xf numFmtId="37" fontId="0" fillId="0" borderId="62" xfId="26" applyNumberFormat="1" applyBorder="1" applyProtection="1">
      <alignment/>
      <protection/>
    </xf>
    <xf numFmtId="37" fontId="0" fillId="0" borderId="63" xfId="26" applyNumberFormat="1" applyBorder="1" applyProtection="1">
      <alignment/>
      <protection/>
    </xf>
    <xf numFmtId="37" fontId="0" fillId="0" borderId="64" xfId="26" applyNumberFormat="1" applyBorder="1" applyProtection="1">
      <alignment/>
      <protection/>
    </xf>
    <xf numFmtId="37" fontId="0" fillId="0" borderId="65" xfId="26" applyNumberFormat="1" applyBorder="1" applyProtection="1">
      <alignment/>
      <protection/>
    </xf>
    <xf numFmtId="37" fontId="0" fillId="0" borderId="66" xfId="26" applyNumberFormat="1" applyBorder="1" applyProtection="1">
      <alignment/>
      <protection/>
    </xf>
    <xf numFmtId="37" fontId="0" fillId="0" borderId="67" xfId="26" applyNumberFormat="1" applyBorder="1" applyProtection="1">
      <alignment/>
      <protection/>
    </xf>
    <xf numFmtId="37" fontId="0" fillId="0" borderId="37" xfId="26" applyNumberFormat="1" applyBorder="1" applyProtection="1">
      <alignment/>
      <protection/>
    </xf>
    <xf numFmtId="37" fontId="0" fillId="0" borderId="38" xfId="26" applyNumberFormat="1" applyBorder="1" applyProtection="1">
      <alignment/>
      <protection/>
    </xf>
    <xf numFmtId="37" fontId="0" fillId="0" borderId="68" xfId="26" applyNumberFormat="1" applyBorder="1" applyProtection="1">
      <alignment/>
      <protection/>
    </xf>
    <xf numFmtId="37" fontId="0" fillId="0" borderId="39" xfId="26" applyNumberFormat="1" applyBorder="1" applyProtection="1">
      <alignment/>
      <protection/>
    </xf>
    <xf numFmtId="37" fontId="0" fillId="0" borderId="46" xfId="26" applyNumberFormat="1" applyBorder="1" applyProtection="1">
      <alignment/>
      <protection/>
    </xf>
    <xf numFmtId="0" fontId="0" fillId="0" borderId="65" xfId="26" applyFont="1" applyBorder="1">
      <alignment/>
      <protection/>
    </xf>
    <xf numFmtId="0" fontId="0" fillId="0" borderId="68" xfId="26" applyFont="1" applyBorder="1">
      <alignment/>
      <protection/>
    </xf>
    <xf numFmtId="0" fontId="0" fillId="0" borderId="20" xfId="26" applyBorder="1">
      <alignment/>
      <protection/>
    </xf>
    <xf numFmtId="0" fontId="0" fillId="0" borderId="21" xfId="26" applyBorder="1">
      <alignment/>
      <protection/>
    </xf>
    <xf numFmtId="0" fontId="0" fillId="0" borderId="25" xfId="26" applyBorder="1">
      <alignment/>
      <protection/>
    </xf>
    <xf numFmtId="0" fontId="0" fillId="0" borderId="69" xfId="26" applyBorder="1">
      <alignment/>
      <protection/>
    </xf>
    <xf numFmtId="0" fontId="0" fillId="0" borderId="70" xfId="26" applyBorder="1">
      <alignment/>
      <protection/>
    </xf>
    <xf numFmtId="0" fontId="0" fillId="0" borderId="71" xfId="26" applyFont="1" applyBorder="1">
      <alignment/>
      <protection/>
    </xf>
    <xf numFmtId="0" fontId="0" fillId="0" borderId="72" xfId="26" applyFont="1" applyBorder="1">
      <alignment/>
      <protection/>
    </xf>
    <xf numFmtId="0" fontId="0" fillId="0" borderId="73" xfId="26" applyFont="1" applyBorder="1">
      <alignment/>
      <protection/>
    </xf>
    <xf numFmtId="0" fontId="0" fillId="0" borderId="74" xfId="26" applyBorder="1">
      <alignment/>
      <protection/>
    </xf>
    <xf numFmtId="0" fontId="0" fillId="0" borderId="14" xfId="26" applyBorder="1">
      <alignment/>
      <protection/>
    </xf>
    <xf numFmtId="0" fontId="0" fillId="0" borderId="75" xfId="26" applyFont="1" applyBorder="1">
      <alignment/>
      <protection/>
    </xf>
    <xf numFmtId="0" fontId="0" fillId="0" borderId="76" xfId="26" applyFont="1" applyBorder="1">
      <alignment/>
      <protection/>
    </xf>
    <xf numFmtId="37" fontId="0" fillId="0" borderId="77" xfId="26" applyNumberFormat="1" applyBorder="1" applyProtection="1">
      <alignment/>
      <protection/>
    </xf>
    <xf numFmtId="37" fontId="0" fillId="0" borderId="78" xfId="26" applyNumberFormat="1" applyBorder="1" applyProtection="1">
      <alignment/>
      <protection/>
    </xf>
    <xf numFmtId="37" fontId="0" fillId="0" borderId="75" xfId="26" applyNumberFormat="1" applyBorder="1" applyProtection="1">
      <alignment/>
      <protection/>
    </xf>
    <xf numFmtId="37" fontId="0" fillId="0" borderId="79" xfId="26" applyNumberFormat="1" applyBorder="1" applyProtection="1">
      <alignment/>
      <protection/>
    </xf>
    <xf numFmtId="37" fontId="0" fillId="0" borderId="80" xfId="26" applyNumberFormat="1" applyBorder="1" applyProtection="1">
      <alignment/>
      <protection/>
    </xf>
    <xf numFmtId="37" fontId="0" fillId="0" borderId="74" xfId="26" applyNumberFormat="1" applyBorder="1" applyProtection="1">
      <alignment/>
      <protection/>
    </xf>
    <xf numFmtId="37" fontId="0" fillId="0" borderId="81" xfId="26" applyNumberFormat="1" applyBorder="1" applyProtection="1">
      <alignment/>
      <protection/>
    </xf>
    <xf numFmtId="37" fontId="0" fillId="0" borderId="82" xfId="26" applyNumberFormat="1" applyBorder="1" applyProtection="1">
      <alignment/>
      <protection/>
    </xf>
    <xf numFmtId="37" fontId="0" fillId="0" borderId="83" xfId="26" applyNumberFormat="1" applyBorder="1" applyProtection="1">
      <alignment/>
      <protection/>
    </xf>
    <xf numFmtId="37" fontId="0" fillId="0" borderId="84" xfId="26" applyNumberFormat="1" applyBorder="1" applyProtection="1">
      <alignment/>
      <protection/>
    </xf>
    <xf numFmtId="37" fontId="0" fillId="0" borderId="26" xfId="26" applyNumberFormat="1" applyBorder="1" applyProtection="1">
      <alignment/>
      <protection/>
    </xf>
    <xf numFmtId="37" fontId="0" fillId="0" borderId="27" xfId="26" applyNumberFormat="1" applyBorder="1" applyProtection="1">
      <alignment/>
      <protection/>
    </xf>
    <xf numFmtId="37" fontId="0" fillId="0" borderId="28" xfId="26" applyNumberFormat="1" applyBorder="1" applyProtection="1">
      <alignment/>
      <protection/>
    </xf>
    <xf numFmtId="37" fontId="0" fillId="0" borderId="85" xfId="26" applyNumberFormat="1" applyBorder="1" applyProtection="1">
      <alignment/>
      <protection/>
    </xf>
    <xf numFmtId="37" fontId="0" fillId="0" borderId="86" xfId="26" applyNumberFormat="1" applyBorder="1" applyProtection="1">
      <alignment/>
      <protection/>
    </xf>
    <xf numFmtId="0" fontId="0" fillId="0" borderId="87" xfId="26" applyFont="1" applyBorder="1" applyAlignment="1">
      <alignment wrapText="1"/>
      <protection/>
    </xf>
    <xf numFmtId="0" fontId="0" fillId="0" borderId="26" xfId="26" applyBorder="1">
      <alignment/>
      <protection/>
    </xf>
    <xf numFmtId="0" fontId="0" fillId="0" borderId="88" xfId="26" applyFont="1" applyBorder="1">
      <alignment/>
      <protection/>
    </xf>
    <xf numFmtId="37" fontId="0" fillId="0" borderId="89" xfId="26" applyNumberFormat="1" applyBorder="1" applyProtection="1">
      <alignment/>
      <protection/>
    </xf>
    <xf numFmtId="37" fontId="0" fillId="0" borderId="90" xfId="26" applyNumberFormat="1" applyBorder="1" applyProtection="1">
      <alignment/>
      <protection/>
    </xf>
    <xf numFmtId="37" fontId="0" fillId="0" borderId="91" xfId="26" applyNumberFormat="1" applyBorder="1" applyProtection="1">
      <alignment/>
      <protection/>
    </xf>
    <xf numFmtId="37" fontId="0" fillId="0" borderId="92" xfId="26" applyNumberFormat="1" applyBorder="1" applyProtection="1">
      <alignment/>
      <protection/>
    </xf>
    <xf numFmtId="37" fontId="0" fillId="0" borderId="93" xfId="26" applyNumberFormat="1" applyBorder="1" applyProtection="1">
      <alignment/>
      <protection/>
    </xf>
    <xf numFmtId="49" fontId="10" fillId="2" borderId="30" xfId="0" applyNumberFormat="1" applyFont="1" applyFill="1" applyBorder="1" applyAlignment="1">
      <alignment horizontal="center" vertical="center"/>
    </xf>
    <xf numFmtId="37" fontId="13" fillId="0" borderId="0" xfId="0" applyFont="1" applyAlignment="1">
      <alignment wrapText="1"/>
    </xf>
    <xf numFmtId="37" fontId="0" fillId="0" borderId="83" xfId="0" applyBorder="1" applyAlignment="1">
      <alignment horizontal="center" vertical="center"/>
    </xf>
    <xf numFmtId="37" fontId="13" fillId="0" borderId="83" xfId="0" applyFont="1" applyBorder="1" applyAlignment="1">
      <alignment horizontal="center" vertical="center" wrapText="1"/>
    </xf>
    <xf numFmtId="0" fontId="12" fillId="0" borderId="83" xfId="23" applyFont="1" applyBorder="1" applyAlignment="1">
      <alignment horizontal="center" vertical="center" wrapText="1"/>
      <protection/>
    </xf>
    <xf numFmtId="37" fontId="13" fillId="0" borderId="0" xfId="0" applyFont="1" applyAlignment="1">
      <alignment vertical="center"/>
    </xf>
    <xf numFmtId="37" fontId="13" fillId="0" borderId="0" xfId="0" applyFont="1" applyAlignment="1">
      <alignment horizontal="center" vertical="center"/>
    </xf>
    <xf numFmtId="49" fontId="13" fillId="0" borderId="83" xfId="23" applyNumberFormat="1" applyFont="1" applyBorder="1" applyAlignment="1">
      <alignment horizontal="center" vertical="center" wrapText="1"/>
      <protection/>
    </xf>
    <xf numFmtId="0" fontId="13" fillId="0" borderId="83" xfId="23" applyFont="1" applyBorder="1" applyAlignment="1">
      <alignment horizontal="center" vertical="center" wrapText="1"/>
      <protection/>
    </xf>
    <xf numFmtId="37" fontId="13" fillId="0" borderId="83" xfId="0" applyFont="1" applyBorder="1" applyAlignment="1">
      <alignment horizontal="center" vertical="center"/>
    </xf>
    <xf numFmtId="0" fontId="13" fillId="0" borderId="83" xfId="23" applyFont="1" applyBorder="1" applyAlignment="1">
      <alignment horizontal="center" vertical="center"/>
      <protection/>
    </xf>
    <xf numFmtId="37" fontId="0" fillId="0" borderId="0" xfId="0" applyAlignment="1">
      <alignment horizontal="right"/>
    </xf>
    <xf numFmtId="37" fontId="0" fillId="0" borderId="44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49" fontId="8" fillId="0" borderId="94" xfId="0" applyNumberFormat="1" applyFont="1" applyFill="1" applyBorder="1" applyAlignment="1">
      <alignment horizontal="center"/>
    </xf>
    <xf numFmtId="49" fontId="8" fillId="0" borderId="95" xfId="0" applyNumberFormat="1" applyFont="1" applyFill="1" applyBorder="1" applyAlignment="1">
      <alignment horizontal="center"/>
    </xf>
    <xf numFmtId="49" fontId="8" fillId="0" borderId="96" xfId="0" applyNumberFormat="1" applyFont="1" applyFill="1" applyBorder="1" applyAlignment="1">
      <alignment horizontal="center"/>
    </xf>
    <xf numFmtId="0" fontId="0" fillId="0" borderId="97" xfId="25" applyBorder="1">
      <alignment/>
      <protection/>
    </xf>
    <xf numFmtId="0" fontId="0" fillId="0" borderId="98" xfId="25" applyBorder="1">
      <alignment/>
      <protection/>
    </xf>
    <xf numFmtId="0" fontId="0" fillId="0" borderId="99" xfId="25" applyBorder="1">
      <alignment/>
      <protection/>
    </xf>
    <xf numFmtId="0" fontId="0" fillId="0" borderId="41" xfId="25" applyBorder="1">
      <alignment/>
      <protection/>
    </xf>
    <xf numFmtId="0" fontId="0" fillId="0" borderId="42" xfId="25" applyBorder="1">
      <alignment/>
      <protection/>
    </xf>
    <xf numFmtId="0" fontId="0" fillId="0" borderId="42" xfId="25" applyBorder="1" applyAlignment="1">
      <alignment horizontal="center"/>
      <protection/>
    </xf>
    <xf numFmtId="0" fontId="0" fillId="0" borderId="43" xfId="25" applyBorder="1">
      <alignment/>
      <protection/>
    </xf>
    <xf numFmtId="37" fontId="0" fillId="0" borderId="45" xfId="25" applyNumberFormat="1" applyBorder="1" applyProtection="1">
      <alignment/>
      <protection/>
    </xf>
    <xf numFmtId="37" fontId="0" fillId="0" borderId="44" xfId="25" applyNumberFormat="1" applyBorder="1" applyProtection="1">
      <alignment/>
      <protection/>
    </xf>
    <xf numFmtId="37" fontId="0" fillId="0" borderId="42" xfId="25" applyNumberFormat="1" applyBorder="1" applyProtection="1">
      <alignment/>
      <protection/>
    </xf>
    <xf numFmtId="37" fontId="0" fillId="0" borderId="43" xfId="25" applyNumberFormat="1" applyBorder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Border="1" applyAlignment="1">
      <alignment horizontal="center"/>
    </xf>
    <xf numFmtId="37" fontId="0" fillId="0" borderId="27" xfId="0" applyBorder="1" applyAlignment="1">
      <alignment horizontal="center"/>
    </xf>
    <xf numFmtId="37" fontId="4" fillId="0" borderId="0" xfId="0" applyFont="1" applyAlignment="1">
      <alignment horizontal="right"/>
    </xf>
    <xf numFmtId="37" fontId="0" fillId="0" borderId="85" xfId="0" applyBorder="1" applyAlignment="1">
      <alignment shrinkToFit="1"/>
    </xf>
    <xf numFmtId="0" fontId="0" fillId="0" borderId="0" xfId="24" applyBorder="1">
      <alignment/>
      <protection/>
    </xf>
    <xf numFmtId="0" fontId="0" fillId="0" borderId="20" xfId="24" applyBorder="1">
      <alignment/>
      <protection/>
    </xf>
    <xf numFmtId="0" fontId="0" fillId="0" borderId="24" xfId="24" applyBorder="1">
      <alignment/>
      <protection/>
    </xf>
    <xf numFmtId="0" fontId="0" fillId="0" borderId="25" xfId="24" applyBorder="1">
      <alignment/>
      <protection/>
    </xf>
    <xf numFmtId="0" fontId="0" fillId="0" borderId="69" xfId="24" applyBorder="1">
      <alignment/>
      <protection/>
    </xf>
    <xf numFmtId="0" fontId="0" fillId="0" borderId="70" xfId="24" applyBorder="1">
      <alignment/>
      <protection/>
    </xf>
    <xf numFmtId="0" fontId="0" fillId="0" borderId="100" xfId="24" applyBorder="1">
      <alignment/>
      <protection/>
    </xf>
    <xf numFmtId="0" fontId="7" fillId="0" borderId="100" xfId="24" applyFont="1" applyBorder="1" applyAlignment="1">
      <alignment vertical="center" wrapText="1"/>
      <protection/>
    </xf>
    <xf numFmtId="0" fontId="0" fillId="0" borderId="29" xfId="24" applyBorder="1">
      <alignment/>
      <protection/>
    </xf>
    <xf numFmtId="0" fontId="0" fillId="0" borderId="100" xfId="24" applyFont="1" applyBorder="1" applyAlignment="1">
      <alignment horizontal="right" shrinkToFit="1"/>
      <protection/>
    </xf>
    <xf numFmtId="0" fontId="0" fillId="0" borderId="101" xfId="24" applyBorder="1">
      <alignment/>
      <protection/>
    </xf>
    <xf numFmtId="37" fontId="0" fillId="0" borderId="102" xfId="0" applyBorder="1" applyAlignment="1">
      <alignment/>
    </xf>
    <xf numFmtId="192" fontId="0" fillId="0" borderId="102" xfId="0" applyNumberFormat="1" applyBorder="1" applyAlignment="1">
      <alignment/>
    </xf>
    <xf numFmtId="37" fontId="0" fillId="0" borderId="39" xfId="0" applyBorder="1" applyAlignment="1">
      <alignment/>
    </xf>
    <xf numFmtId="192" fontId="0" fillId="0" borderId="39" xfId="0" applyNumberFormat="1" applyBorder="1" applyAlignment="1">
      <alignment/>
    </xf>
    <xf numFmtId="37" fontId="0" fillId="0" borderId="2" xfId="0" applyNumberFormat="1" applyFill="1" applyBorder="1" applyAlignment="1" applyProtection="1">
      <alignment/>
      <protection/>
    </xf>
    <xf numFmtId="0" fontId="0" fillId="0" borderId="24" xfId="25" applyBorder="1">
      <alignment/>
      <protection/>
    </xf>
    <xf numFmtId="176" fontId="0" fillId="0" borderId="13" xfId="24" applyNumberFormat="1" applyBorder="1" applyProtection="1">
      <alignment/>
      <protection/>
    </xf>
    <xf numFmtId="37" fontId="0" fillId="0" borderId="17" xfId="24" applyNumberFormat="1" applyBorder="1" applyProtection="1">
      <alignment/>
      <protection/>
    </xf>
    <xf numFmtId="37" fontId="0" fillId="0" borderId="8" xfId="24" applyNumberFormat="1" applyBorder="1" applyProtection="1">
      <alignment/>
      <protection/>
    </xf>
    <xf numFmtId="37" fontId="0" fillId="0" borderId="103" xfId="24" applyNumberFormat="1" applyBorder="1" applyProtection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177" fontId="0" fillId="0" borderId="6" xfId="23" applyNumberFormat="1" applyFill="1" applyBorder="1" applyProtection="1">
      <alignment/>
      <protection/>
    </xf>
    <xf numFmtId="39" fontId="0" fillId="0" borderId="6" xfId="23" applyNumberFormat="1" applyFill="1" applyBorder="1" applyProtection="1">
      <alignment/>
      <protection/>
    </xf>
    <xf numFmtId="37" fontId="0" fillId="0" borderId="6" xfId="23" applyNumberFormat="1" applyFill="1" applyBorder="1" applyProtection="1">
      <alignment/>
      <protection/>
    </xf>
    <xf numFmtId="39" fontId="0" fillId="0" borderId="7" xfId="23" applyNumberFormat="1" applyFill="1" applyBorder="1" applyProtection="1">
      <alignment/>
      <protection/>
    </xf>
    <xf numFmtId="39" fontId="0" fillId="0" borderId="12" xfId="23" applyNumberFormat="1" applyFill="1" applyBorder="1" applyProtection="1">
      <alignment/>
      <protection/>
    </xf>
    <xf numFmtId="39" fontId="0" fillId="0" borderId="104" xfId="23" applyNumberFormat="1" applyFill="1" applyBorder="1" applyProtection="1">
      <alignment/>
      <protection/>
    </xf>
    <xf numFmtId="37" fontId="0" fillId="0" borderId="0" xfId="23" applyNumberFormat="1" applyFill="1" applyProtection="1">
      <alignment/>
      <protection/>
    </xf>
    <xf numFmtId="39" fontId="0" fillId="0" borderId="0" xfId="23" applyNumberFormat="1" applyFill="1" applyProtection="1">
      <alignment/>
      <protection/>
    </xf>
    <xf numFmtId="39" fontId="0" fillId="0" borderId="105" xfId="23" applyNumberFormat="1" applyFill="1" applyBorder="1" applyProtection="1">
      <alignment/>
      <protection/>
    </xf>
    <xf numFmtId="0" fontId="5" fillId="0" borderId="0" xfId="25" applyFont="1" applyAlignment="1" applyProtection="1">
      <alignment horizontal="center" vertical="center" shrinkToFit="1"/>
      <protection/>
    </xf>
    <xf numFmtId="0" fontId="0" fillId="0" borderId="0" xfId="23" applyProtection="1">
      <alignment/>
      <protection/>
    </xf>
    <xf numFmtId="0" fontId="0" fillId="0" borderId="0" xfId="23" applyFill="1" applyProtection="1">
      <alignment/>
      <protection/>
    </xf>
    <xf numFmtId="0" fontId="0" fillId="0" borderId="13" xfId="23" applyBorder="1" applyProtection="1">
      <alignment/>
      <protection/>
    </xf>
    <xf numFmtId="0" fontId="0" fillId="0" borderId="13" xfId="23" applyFill="1" applyBorder="1" applyProtection="1">
      <alignment/>
      <protection/>
    </xf>
    <xf numFmtId="0" fontId="0" fillId="0" borderId="106" xfId="23" applyFont="1" applyBorder="1" applyAlignment="1" applyProtection="1">
      <alignment horizontal="center" vertical="center" wrapText="1"/>
      <protection/>
    </xf>
    <xf numFmtId="0" fontId="0" fillId="0" borderId="106" xfId="23" applyFont="1" applyFill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/>
      <protection/>
    </xf>
    <xf numFmtId="0" fontId="11" fillId="0" borderId="0" xfId="23" applyFont="1" applyAlignment="1" applyProtection="1">
      <alignment horizontal="center" vertical="center"/>
      <protection/>
    </xf>
    <xf numFmtId="0" fontId="0" fillId="0" borderId="1" xfId="23" applyBorder="1" applyProtection="1">
      <alignment/>
      <protection/>
    </xf>
    <xf numFmtId="0" fontId="0" fillId="0" borderId="2" xfId="23" applyBorder="1" applyAlignment="1" applyProtection="1">
      <alignment horizontal="center"/>
      <protection/>
    </xf>
    <xf numFmtId="0" fontId="0" fillId="0" borderId="2" xfId="23" applyBorder="1" applyProtection="1">
      <alignment/>
      <protection/>
    </xf>
    <xf numFmtId="0" fontId="0" fillId="0" borderId="2" xfId="23" applyFill="1" applyBorder="1" applyProtection="1">
      <alignment/>
      <protection/>
    </xf>
    <xf numFmtId="0" fontId="0" fillId="0" borderId="3" xfId="23" applyFill="1" applyBorder="1" applyProtection="1">
      <alignment/>
      <protection/>
    </xf>
    <xf numFmtId="0" fontId="0" fillId="0" borderId="1" xfId="23" applyFill="1" applyBorder="1" applyProtection="1">
      <alignment/>
      <protection/>
    </xf>
    <xf numFmtId="0" fontId="0" fillId="0" borderId="42" xfId="23" applyBorder="1" applyProtection="1">
      <alignment/>
      <protection/>
    </xf>
    <xf numFmtId="0" fontId="0" fillId="0" borderId="1" xfId="23" applyFill="1" applyBorder="1" applyAlignment="1" applyProtection="1">
      <alignment horizontal="center"/>
      <protection/>
    </xf>
    <xf numFmtId="0" fontId="0" fillId="0" borderId="107" xfId="23" applyFill="1" applyBorder="1" applyProtection="1">
      <alignment/>
      <protection/>
    </xf>
    <xf numFmtId="0" fontId="0" fillId="0" borderId="107" xfId="23" applyFill="1" applyBorder="1" applyAlignment="1" applyProtection="1">
      <alignment horizontal="center"/>
      <protection/>
    </xf>
    <xf numFmtId="0" fontId="3" fillId="0" borderId="108" xfId="23" applyFont="1" applyFill="1" applyBorder="1" applyProtection="1">
      <alignment/>
      <protection/>
    </xf>
    <xf numFmtId="0" fontId="0" fillId="0" borderId="1" xfId="23" applyBorder="1" applyAlignment="1" applyProtection="1">
      <alignment horizontal="center"/>
      <protection/>
    </xf>
    <xf numFmtId="0" fontId="0" fillId="0" borderId="2" xfId="23" applyFill="1" applyBorder="1" applyAlignment="1" applyProtection="1">
      <alignment horizontal="center"/>
      <protection/>
    </xf>
    <xf numFmtId="0" fontId="3" fillId="0" borderId="109" xfId="23" applyFont="1" applyFill="1" applyBorder="1" applyAlignment="1" applyProtection="1">
      <alignment horizontal="center"/>
      <protection/>
    </xf>
    <xf numFmtId="0" fontId="0" fillId="0" borderId="3" xfId="23" applyFill="1" applyBorder="1" applyAlignment="1" applyProtection="1">
      <alignment horizontal="center"/>
      <protection/>
    </xf>
    <xf numFmtId="0" fontId="0" fillId="0" borderId="42" xfId="23" applyBorder="1" applyAlignment="1" applyProtection="1">
      <alignment horizontal="center"/>
      <protection/>
    </xf>
    <xf numFmtId="0" fontId="3" fillId="0" borderId="109" xfId="23" applyFont="1" applyFill="1" applyBorder="1" applyProtection="1">
      <alignment/>
      <protection/>
    </xf>
    <xf numFmtId="0" fontId="0" fillId="0" borderId="5" xfId="23" applyBorder="1" applyAlignment="1" applyProtection="1">
      <alignment horizontal="right"/>
      <protection/>
    </xf>
    <xf numFmtId="0" fontId="0" fillId="0" borderId="9" xfId="23" applyBorder="1" applyAlignment="1" applyProtection="1">
      <alignment horizontal="right"/>
      <protection/>
    </xf>
    <xf numFmtId="0" fontId="0" fillId="0" borderId="9" xfId="23" applyFill="1" applyBorder="1" applyAlignment="1" applyProtection="1">
      <alignment horizontal="right"/>
      <protection/>
    </xf>
    <xf numFmtId="0" fontId="0" fillId="0" borderId="10" xfId="23" applyFill="1" applyBorder="1" applyAlignment="1" applyProtection="1">
      <alignment horizontal="right"/>
      <protection/>
    </xf>
    <xf numFmtId="0" fontId="0" fillId="0" borderId="43" xfId="23" applyBorder="1" applyAlignment="1" applyProtection="1">
      <alignment horizontal="right"/>
      <protection/>
    </xf>
    <xf numFmtId="0" fontId="0" fillId="0" borderId="5" xfId="23" applyFill="1" applyBorder="1" applyAlignment="1" applyProtection="1">
      <alignment horizontal="center"/>
      <protection/>
    </xf>
    <xf numFmtId="0" fontId="0" fillId="0" borderId="110" xfId="23" applyFill="1" applyBorder="1" applyProtection="1">
      <alignment/>
      <protection/>
    </xf>
    <xf numFmtId="0" fontId="3" fillId="0" borderId="111" xfId="23" applyFont="1" applyFill="1" applyBorder="1" applyProtection="1">
      <alignment/>
      <protection/>
    </xf>
    <xf numFmtId="37" fontId="0" fillId="0" borderId="44" xfId="23" applyNumberFormat="1" applyBorder="1" applyProtection="1">
      <alignment/>
      <protection/>
    </xf>
    <xf numFmtId="177" fontId="0" fillId="0" borderId="0" xfId="23" applyNumberFormat="1" applyProtection="1">
      <alignment/>
      <protection/>
    </xf>
    <xf numFmtId="177" fontId="0" fillId="0" borderId="0" xfId="23" applyNumberFormat="1" applyFill="1" applyProtection="1">
      <alignment/>
      <protection/>
    </xf>
    <xf numFmtId="38" fontId="0" fillId="0" borderId="0" xfId="16" applyAlignment="1" applyProtection="1">
      <alignment/>
      <protection/>
    </xf>
    <xf numFmtId="38" fontId="0" fillId="0" borderId="0" xfId="16" applyFill="1" applyAlignment="1" applyProtection="1">
      <alignment/>
      <protection/>
    </xf>
    <xf numFmtId="40" fontId="0" fillId="0" borderId="0" xfId="16" applyNumberFormat="1" applyFill="1" applyAlignment="1" applyProtection="1">
      <alignment/>
      <protection/>
    </xf>
    <xf numFmtId="37" fontId="0" fillId="0" borderId="112" xfId="0" applyBorder="1" applyAlignment="1">
      <alignment/>
    </xf>
    <xf numFmtId="37" fontId="0" fillId="0" borderId="38" xfId="0" applyBorder="1" applyAlignment="1">
      <alignment/>
    </xf>
    <xf numFmtId="0" fontId="0" fillId="0" borderId="113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21" xfId="25" applyBorder="1">
      <alignment/>
      <protection/>
    </xf>
    <xf numFmtId="0" fontId="0" fillId="0" borderId="24" xfId="26" applyBorder="1">
      <alignment/>
      <protection/>
    </xf>
    <xf numFmtId="0" fontId="0" fillId="0" borderId="0" xfId="26" applyBorder="1">
      <alignment/>
      <protection/>
    </xf>
    <xf numFmtId="176" fontId="0" fillId="0" borderId="13" xfId="26" applyNumberFormat="1" applyBorder="1" applyProtection="1">
      <alignment/>
      <protection/>
    </xf>
    <xf numFmtId="37" fontId="0" fillId="0" borderId="114" xfId="26" applyNumberFormat="1" applyBorder="1" applyProtection="1">
      <alignment/>
      <protection/>
    </xf>
    <xf numFmtId="37" fontId="0" fillId="0" borderId="115" xfId="26" applyNumberFormat="1" applyBorder="1" applyProtection="1">
      <alignment/>
      <protection/>
    </xf>
    <xf numFmtId="37" fontId="0" fillId="0" borderId="116" xfId="26" applyNumberFormat="1" applyBorder="1" applyProtection="1">
      <alignment/>
      <protection/>
    </xf>
    <xf numFmtId="37" fontId="0" fillId="0" borderId="8" xfId="26" applyNumberFormat="1" applyBorder="1" applyProtection="1">
      <alignment/>
      <protection/>
    </xf>
    <xf numFmtId="37" fontId="0" fillId="0" borderId="117" xfId="26" applyNumberFormat="1" applyBorder="1" applyProtection="1">
      <alignment/>
      <protection/>
    </xf>
    <xf numFmtId="37" fontId="0" fillId="0" borderId="103" xfId="26" applyNumberFormat="1" applyBorder="1" applyProtection="1">
      <alignment/>
      <protection/>
    </xf>
    <xf numFmtId="37" fontId="0" fillId="0" borderId="118" xfId="26" applyNumberFormat="1" applyBorder="1" applyProtection="1">
      <alignment/>
      <protection/>
    </xf>
    <xf numFmtId="37" fontId="0" fillId="0" borderId="119" xfId="26" applyNumberFormat="1" applyBorder="1" applyProtection="1">
      <alignment/>
      <protection/>
    </xf>
    <xf numFmtId="37" fontId="0" fillId="0" borderId="120" xfId="26" applyNumberFormat="1" applyBorder="1" applyProtection="1">
      <alignment/>
      <protection/>
    </xf>
    <xf numFmtId="37" fontId="0" fillId="0" borderId="22" xfId="26" applyNumberFormat="1" applyBorder="1" applyProtection="1">
      <alignment/>
      <protection/>
    </xf>
    <xf numFmtId="0" fontId="0" fillId="0" borderId="3" xfId="24" applyBorder="1">
      <alignment/>
      <protection/>
    </xf>
    <xf numFmtId="176" fontId="0" fillId="0" borderId="10" xfId="24" applyNumberFormat="1" applyBorder="1" applyProtection="1">
      <alignment/>
      <protection/>
    </xf>
    <xf numFmtId="37" fontId="0" fillId="0" borderId="7" xfId="24" applyNumberFormat="1" applyBorder="1" applyProtection="1">
      <alignment/>
      <protection/>
    </xf>
    <xf numFmtId="37" fontId="0" fillId="0" borderId="16" xfId="24" applyNumberFormat="1" applyBorder="1" applyProtection="1">
      <alignment/>
      <protection/>
    </xf>
    <xf numFmtId="37" fontId="0" fillId="0" borderId="68" xfId="24" applyNumberFormat="1" applyBorder="1" applyProtection="1">
      <alignment/>
      <protection/>
    </xf>
    <xf numFmtId="0" fontId="0" fillId="0" borderId="0" xfId="24" applyBorder="1" applyAlignment="1">
      <alignment horizontal="center"/>
      <protection/>
    </xf>
    <xf numFmtId="0" fontId="0" fillId="0" borderId="33" xfId="24" applyBorder="1">
      <alignment/>
      <protection/>
    </xf>
    <xf numFmtId="0" fontId="0" fillId="0" borderId="33" xfId="24" applyFont="1" applyBorder="1" applyAlignment="1">
      <alignment horizontal="center"/>
      <protection/>
    </xf>
    <xf numFmtId="176" fontId="0" fillId="0" borderId="34" xfId="24" applyNumberFormat="1" applyBorder="1" applyProtection="1">
      <alignment/>
      <protection/>
    </xf>
    <xf numFmtId="37" fontId="0" fillId="0" borderId="36" xfId="24" applyNumberFormat="1" applyBorder="1" applyProtection="1">
      <alignment/>
      <protection/>
    </xf>
    <xf numFmtId="37" fontId="0" fillId="0" borderId="35" xfId="24" applyNumberFormat="1" applyBorder="1" applyProtection="1">
      <alignment/>
      <protection/>
    </xf>
    <xf numFmtId="37" fontId="0" fillId="0" borderId="121" xfId="24" applyNumberFormat="1" applyBorder="1" applyProtection="1">
      <alignment/>
      <protection/>
    </xf>
    <xf numFmtId="192" fontId="0" fillId="0" borderId="23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6" xfId="0" applyNumberFormat="1" applyFill="1" applyBorder="1" applyAlignment="1" applyProtection="1">
      <alignment horizontal="center"/>
      <protection/>
    </xf>
    <xf numFmtId="49" fontId="5" fillId="0" borderId="47" xfId="0" applyNumberFormat="1" applyFont="1" applyFill="1" applyBorder="1" applyAlignment="1">
      <alignment horizontal="center" shrinkToFit="1"/>
    </xf>
    <xf numFmtId="37" fontId="0" fillId="0" borderId="0" xfId="0" applyFill="1" applyAlignment="1">
      <alignment horizont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90" xfId="0" applyFill="1" applyBorder="1" applyAlignment="1">
      <alignment/>
    </xf>
    <xf numFmtId="37" fontId="0" fillId="0" borderId="22" xfId="0" applyFill="1" applyBorder="1" applyAlignment="1">
      <alignment horizontal="center"/>
    </xf>
    <xf numFmtId="37" fontId="0" fillId="0" borderId="22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" xfId="0" applyFill="1" applyBorder="1" applyAlignment="1">
      <alignment/>
    </xf>
    <xf numFmtId="37" fontId="0" fillId="0" borderId="2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9" xfId="0" applyFill="1" applyBorder="1" applyAlignment="1">
      <alignment/>
    </xf>
    <xf numFmtId="37" fontId="0" fillId="0" borderId="9" xfId="0" applyFill="1" applyBorder="1" applyAlignment="1">
      <alignment horizontal="right"/>
    </xf>
    <xf numFmtId="37" fontId="0" fillId="0" borderId="9" xfId="0" applyFill="1" applyBorder="1" applyAlignment="1">
      <alignment horizontal="center"/>
    </xf>
    <xf numFmtId="37" fontId="0" fillId="0" borderId="6" xfId="0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0" fontId="0" fillId="0" borderId="23" xfId="24" applyBorder="1">
      <alignment/>
      <protection/>
    </xf>
    <xf numFmtId="0" fontId="0" fillId="0" borderId="31" xfId="24" applyBorder="1">
      <alignment/>
      <protection/>
    </xf>
    <xf numFmtId="0" fontId="0" fillId="0" borderId="122" xfId="24" applyBorder="1">
      <alignment/>
      <protection/>
    </xf>
    <xf numFmtId="193" fontId="0" fillId="0" borderId="0" xfId="0" applyNumberFormat="1" applyAlignment="1">
      <alignment/>
    </xf>
    <xf numFmtId="37" fontId="0" fillId="0" borderId="5" xfId="25" applyNumberFormat="1" applyBorder="1" applyProtection="1">
      <alignment/>
      <protection/>
    </xf>
    <xf numFmtId="37" fontId="0" fillId="0" borderId="9" xfId="25" applyNumberFormat="1" applyBorder="1" applyProtection="1">
      <alignment/>
      <protection/>
    </xf>
    <xf numFmtId="37" fontId="0" fillId="0" borderId="10" xfId="25" applyNumberFormat="1" applyBorder="1" applyProtection="1">
      <alignment/>
      <protection/>
    </xf>
    <xf numFmtId="37" fontId="0" fillId="0" borderId="11" xfId="25" applyNumberFormat="1" applyBorder="1" applyProtection="1">
      <alignment/>
      <protection/>
    </xf>
    <xf numFmtId="0" fontId="0" fillId="0" borderId="33" xfId="25" applyBorder="1">
      <alignment/>
      <protection/>
    </xf>
    <xf numFmtId="0" fontId="0" fillId="0" borderId="34" xfId="25" applyBorder="1">
      <alignment/>
      <protection/>
    </xf>
    <xf numFmtId="37" fontId="0" fillId="0" borderId="35" xfId="25" applyNumberFormat="1" applyBorder="1" applyProtection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33" xfId="25" applyNumberFormat="1" applyBorder="1" applyProtection="1">
      <alignment/>
      <protection/>
    </xf>
    <xf numFmtId="37" fontId="0" fillId="0" borderId="34" xfId="25" applyNumberFormat="1" applyBorder="1" applyProtection="1">
      <alignment/>
      <protection/>
    </xf>
    <xf numFmtId="37" fontId="0" fillId="0" borderId="74" xfId="26" applyNumberFormat="1" applyBorder="1" applyAlignment="1" applyProtection="1">
      <alignment vertical="center"/>
      <protection/>
    </xf>
    <xf numFmtId="37" fontId="0" fillId="0" borderId="81" xfId="26" applyNumberFormat="1" applyBorder="1" applyAlignment="1" applyProtection="1">
      <alignment vertical="center"/>
      <protection/>
    </xf>
    <xf numFmtId="37" fontId="0" fillId="0" borderId="82" xfId="26" applyNumberFormat="1" applyBorder="1" applyAlignment="1" applyProtection="1">
      <alignment vertical="center"/>
      <protection/>
    </xf>
    <xf numFmtId="37" fontId="0" fillId="0" borderId="119" xfId="26" applyNumberFormat="1" applyBorder="1" applyAlignment="1" applyProtection="1">
      <alignment vertical="center"/>
      <protection/>
    </xf>
    <xf numFmtId="37" fontId="0" fillId="0" borderId="83" xfId="26" applyNumberFormat="1" applyBorder="1" applyAlignment="1" applyProtection="1">
      <alignment vertical="center"/>
      <protection/>
    </xf>
    <xf numFmtId="37" fontId="0" fillId="0" borderId="84" xfId="26" applyNumberFormat="1" applyBorder="1" applyAlignment="1" applyProtection="1">
      <alignment vertical="center"/>
      <protection/>
    </xf>
    <xf numFmtId="0" fontId="0" fillId="0" borderId="123" xfId="24" applyBorder="1">
      <alignment/>
      <protection/>
    </xf>
    <xf numFmtId="0" fontId="0" fillId="0" borderId="124" xfId="24" applyBorder="1">
      <alignment/>
      <protection/>
    </xf>
    <xf numFmtId="0" fontId="0" fillId="0" borderId="124" xfId="24" applyBorder="1" applyAlignment="1">
      <alignment horizontal="center"/>
      <protection/>
    </xf>
    <xf numFmtId="176" fontId="0" fillId="0" borderId="125" xfId="24" applyNumberFormat="1" applyBorder="1" applyProtection="1">
      <alignment/>
      <protection/>
    </xf>
    <xf numFmtId="37" fontId="0" fillId="0" borderId="126" xfId="24" applyNumberFormat="1" applyBorder="1" applyProtection="1">
      <alignment/>
      <protection/>
    </xf>
    <xf numFmtId="37" fontId="0" fillId="0" borderId="127" xfId="24" applyNumberFormat="1" applyBorder="1" applyProtection="1">
      <alignment/>
      <protection/>
    </xf>
    <xf numFmtId="37" fontId="0" fillId="0" borderId="128" xfId="24" applyNumberFormat="1" applyBorder="1" applyProtection="1">
      <alignment/>
      <protection/>
    </xf>
    <xf numFmtId="0" fontId="0" fillId="0" borderId="129" xfId="24" applyBorder="1" applyAlignment="1">
      <alignment vertical="center"/>
      <protection/>
    </xf>
    <xf numFmtId="0" fontId="0" fillId="0" borderId="130" xfId="24" applyBorder="1" applyAlignment="1">
      <alignment vertical="center"/>
      <protection/>
    </xf>
    <xf numFmtId="0" fontId="0" fillId="0" borderId="131" xfId="24" applyBorder="1" applyAlignment="1">
      <alignment vertical="center"/>
      <protection/>
    </xf>
    <xf numFmtId="0" fontId="0" fillId="0" borderId="0" xfId="23" applyFill="1" applyBorder="1" applyProtection="1">
      <alignment/>
      <protection/>
    </xf>
    <xf numFmtId="0" fontId="7" fillId="0" borderId="0" xfId="23" applyFont="1" applyFill="1" applyBorder="1" applyAlignment="1" applyProtection="1">
      <alignment horizontal="center"/>
      <protection/>
    </xf>
    <xf numFmtId="0" fontId="0" fillId="0" borderId="13" xfId="23" applyFill="1" applyBorder="1" applyAlignment="1" applyProtection="1">
      <alignment horizontal="right"/>
      <protection/>
    </xf>
    <xf numFmtId="39" fontId="0" fillId="0" borderId="17" xfId="23" applyNumberFormat="1" applyFill="1" applyBorder="1" applyProtection="1">
      <alignment/>
      <protection/>
    </xf>
    <xf numFmtId="0" fontId="0" fillId="0" borderId="21" xfId="23" applyFill="1" applyBorder="1" applyProtection="1">
      <alignment/>
      <protection/>
    </xf>
    <xf numFmtId="0" fontId="0" fillId="0" borderId="31" xfId="23" applyFill="1" applyBorder="1" applyProtection="1">
      <alignment/>
      <protection/>
    </xf>
    <xf numFmtId="0" fontId="0" fillId="0" borderId="2" xfId="23" applyFont="1" applyFill="1" applyBorder="1" applyAlignment="1" applyProtection="1">
      <alignment horizontal="center"/>
      <protection/>
    </xf>
    <xf numFmtId="2" fontId="0" fillId="0" borderId="132" xfId="23" applyNumberFormat="1" applyFill="1" applyBorder="1" applyAlignment="1" applyProtection="1">
      <alignment vertical="center"/>
      <protection/>
    </xf>
    <xf numFmtId="2" fontId="0" fillId="0" borderId="133" xfId="23" applyNumberFormat="1" applyFill="1" applyBorder="1" applyAlignment="1" applyProtection="1">
      <alignment vertical="center"/>
      <protection/>
    </xf>
    <xf numFmtId="178" fontId="0" fillId="0" borderId="133" xfId="23" applyNumberFormat="1" applyFill="1" applyBorder="1" applyAlignment="1" applyProtection="1">
      <alignment vertical="center"/>
      <protection/>
    </xf>
    <xf numFmtId="40" fontId="0" fillId="0" borderId="133" xfId="16" applyNumberFormat="1" applyFill="1" applyBorder="1" applyAlignment="1" applyProtection="1">
      <alignment vertical="center"/>
      <protection/>
    </xf>
    <xf numFmtId="38" fontId="0" fillId="0" borderId="133" xfId="16" applyFill="1" applyBorder="1" applyAlignment="1" applyProtection="1">
      <alignment vertical="center"/>
      <protection/>
    </xf>
    <xf numFmtId="2" fontId="0" fillId="0" borderId="134" xfId="23" applyNumberFormat="1" applyFill="1" applyBorder="1" applyAlignment="1" applyProtection="1">
      <alignment vertical="center"/>
      <protection/>
    </xf>
    <xf numFmtId="2" fontId="0" fillId="0" borderId="135" xfId="23" applyNumberFormat="1" applyFill="1" applyBorder="1" applyAlignment="1" applyProtection="1">
      <alignment vertical="center"/>
      <protection/>
    </xf>
    <xf numFmtId="2" fontId="0" fillId="0" borderId="136" xfId="23" applyNumberFormat="1" applyFill="1" applyBorder="1" applyAlignment="1" applyProtection="1">
      <alignment vertical="center"/>
      <protection/>
    </xf>
    <xf numFmtId="37" fontId="0" fillId="0" borderId="106" xfId="23" applyNumberFormat="1" applyFill="1" applyBorder="1" applyAlignment="1" applyProtection="1">
      <alignment vertical="center"/>
      <protection/>
    </xf>
    <xf numFmtId="39" fontId="0" fillId="0" borderId="137" xfId="23" applyNumberFormat="1" applyFill="1" applyBorder="1" applyAlignment="1" applyProtection="1">
      <alignment vertical="center"/>
      <protection/>
    </xf>
    <xf numFmtId="39" fontId="0" fillId="0" borderId="138" xfId="23" applyNumberFormat="1" applyFill="1" applyBorder="1" applyAlignment="1" applyProtection="1">
      <alignment vertical="center"/>
      <protection/>
    </xf>
    <xf numFmtId="39" fontId="0" fillId="0" borderId="139" xfId="23" applyNumberFormat="1" applyFill="1" applyBorder="1" applyAlignment="1" applyProtection="1">
      <alignment vertical="center"/>
      <protection/>
    </xf>
    <xf numFmtId="39" fontId="0" fillId="0" borderId="135" xfId="23" applyNumberFormat="1" applyFill="1" applyBorder="1" applyAlignment="1" applyProtection="1">
      <alignment vertical="center"/>
      <protection/>
    </xf>
    <xf numFmtId="37" fontId="0" fillId="0" borderId="14" xfId="24" applyNumberFormat="1" applyBorder="1" applyAlignment="1" applyProtection="1">
      <alignment/>
      <protection/>
    </xf>
    <xf numFmtId="37" fontId="0" fillId="0" borderId="15" xfId="24" applyNumberFormat="1" applyBorder="1" applyAlignment="1" applyProtection="1">
      <alignment/>
      <protection/>
    </xf>
    <xf numFmtId="37" fontId="0" fillId="0" borderId="19" xfId="24" applyNumberFormat="1" applyBorder="1" applyAlignment="1" applyProtection="1">
      <alignment/>
      <protection/>
    </xf>
    <xf numFmtId="37" fontId="0" fillId="0" borderId="16" xfId="24" applyNumberFormat="1" applyBorder="1" applyAlignment="1" applyProtection="1">
      <alignment/>
      <protection/>
    </xf>
    <xf numFmtId="37" fontId="0" fillId="0" borderId="35" xfId="24" applyNumberFormat="1" applyBorder="1" applyAlignment="1" applyProtection="1">
      <alignment/>
      <protection/>
    </xf>
    <xf numFmtId="37" fontId="0" fillId="0" borderId="8" xfId="24" applyNumberFormat="1" applyBorder="1" applyAlignment="1" applyProtection="1">
      <alignment/>
      <protection/>
    </xf>
    <xf numFmtId="37" fontId="0" fillId="0" borderId="127" xfId="24" applyNumberFormat="1" applyBorder="1" applyAlignment="1" applyProtection="1">
      <alignment/>
      <protection/>
    </xf>
    <xf numFmtId="37" fontId="0" fillId="0" borderId="45" xfId="24" applyNumberFormat="1" applyBorder="1" applyAlignment="1" applyProtection="1">
      <alignment/>
      <protection/>
    </xf>
    <xf numFmtId="37" fontId="0" fillId="0" borderId="131" xfId="24" applyNumberFormat="1" applyBorder="1" applyAlignment="1" applyProtection="1">
      <alignment/>
      <protection/>
    </xf>
    <xf numFmtId="37" fontId="0" fillId="0" borderId="140" xfId="24" applyNumberFormat="1" applyBorder="1" applyAlignment="1" applyProtection="1">
      <alignment/>
      <protection/>
    </xf>
    <xf numFmtId="37" fontId="0" fillId="0" borderId="141" xfId="24" applyNumberFormat="1" applyBorder="1" applyAlignment="1" applyProtection="1">
      <alignment/>
      <protection/>
    </xf>
    <xf numFmtId="37" fontId="0" fillId="0" borderId="142" xfId="24" applyNumberFormat="1" applyBorder="1" applyAlignment="1" applyProtection="1">
      <alignment/>
      <protection/>
    </xf>
    <xf numFmtId="37" fontId="0" fillId="0" borderId="143" xfId="24" applyNumberFormat="1" applyBorder="1" applyAlignment="1" applyProtection="1">
      <alignment/>
      <protection/>
    </xf>
    <xf numFmtId="37" fontId="0" fillId="0" borderId="129" xfId="24" applyNumberFormat="1" applyBorder="1" applyAlignment="1" applyProtection="1">
      <alignment/>
      <protection/>
    </xf>
    <xf numFmtId="37" fontId="0" fillId="0" borderId="144" xfId="24" applyNumberFormat="1" applyBorder="1" applyAlignment="1" applyProtection="1">
      <alignment/>
      <protection/>
    </xf>
    <xf numFmtId="37" fontId="0" fillId="0" borderId="145" xfId="24" applyNumberFormat="1" applyBorder="1" applyAlignment="1" applyProtection="1">
      <alignment/>
      <protection/>
    </xf>
    <xf numFmtId="0" fontId="15" fillId="0" borderId="83" xfId="23" applyFont="1" applyBorder="1" applyAlignment="1">
      <alignment horizontal="center" vertical="center" wrapText="1"/>
      <protection/>
    </xf>
    <xf numFmtId="39" fontId="0" fillId="0" borderId="6" xfId="23" applyNumberFormat="1" applyFont="1" applyFill="1" applyBorder="1" applyAlignment="1" applyProtection="1">
      <alignment horizontal="center"/>
      <protection/>
    </xf>
    <xf numFmtId="39" fontId="0" fillId="0" borderId="6" xfId="23" applyNumberFormat="1" applyFill="1" applyBorder="1" applyAlignment="1" applyProtection="1">
      <alignment horizontal="center"/>
      <protection/>
    </xf>
    <xf numFmtId="192" fontId="0" fillId="0" borderId="120" xfId="0" applyNumberFormat="1" applyBorder="1" applyAlignment="1" applyProtection="1">
      <alignment shrinkToFit="1"/>
      <protection/>
    </xf>
    <xf numFmtId="192" fontId="0" fillId="0" borderId="27" xfId="0" applyNumberFormat="1" applyBorder="1" applyAlignment="1" applyProtection="1">
      <alignment shrinkToFit="1"/>
      <protection/>
    </xf>
    <xf numFmtId="0" fontId="0" fillId="0" borderId="2" xfId="23" applyFont="1" applyFill="1" applyBorder="1" applyAlignment="1" applyProtection="1">
      <alignment/>
      <protection/>
    </xf>
    <xf numFmtId="0" fontId="0" fillId="0" borderId="9" xfId="23" applyFont="1" applyFill="1" applyBorder="1" applyAlignment="1" applyProtection="1">
      <alignment horizontal="center" shrinkToFit="1"/>
      <protection/>
    </xf>
    <xf numFmtId="0" fontId="0" fillId="0" borderId="2" xfId="23" applyFont="1" applyFill="1" applyBorder="1" applyAlignment="1" applyProtection="1">
      <alignment horizontal="center"/>
      <protection/>
    </xf>
    <xf numFmtId="0" fontId="0" fillId="0" borderId="9" xfId="23" applyFont="1" applyBorder="1" applyAlignment="1" applyProtection="1">
      <alignment horizontal="right"/>
      <protection/>
    </xf>
    <xf numFmtId="0" fontId="0" fillId="0" borderId="1" xfId="23" applyFont="1" applyFill="1" applyBorder="1" applyAlignment="1" applyProtection="1">
      <alignment horizontal="center"/>
      <protection/>
    </xf>
    <xf numFmtId="37" fontId="0" fillId="0" borderId="0" xfId="22">
      <alignment/>
      <protection/>
    </xf>
    <xf numFmtId="37" fontId="0" fillId="0" borderId="13" xfId="22" applyBorder="1">
      <alignment/>
      <protection/>
    </xf>
    <xf numFmtId="37" fontId="0" fillId="0" borderId="13" xfId="22" applyBorder="1" applyAlignment="1">
      <alignment horizontal="right"/>
      <protection/>
    </xf>
    <xf numFmtId="37" fontId="0" fillId="0" borderId="13" xfId="22" applyBorder="1" applyAlignment="1">
      <alignment horizontal="center"/>
      <protection/>
    </xf>
    <xf numFmtId="37" fontId="0" fillId="0" borderId="1" xfId="22" applyBorder="1">
      <alignment/>
      <protection/>
    </xf>
    <xf numFmtId="37" fontId="0" fillId="0" borderId="32" xfId="22" applyBorder="1">
      <alignment/>
      <protection/>
    </xf>
    <xf numFmtId="37" fontId="0" fillId="0" borderId="23" xfId="22" applyBorder="1">
      <alignment/>
      <protection/>
    </xf>
    <xf numFmtId="37" fontId="0" fillId="0" borderId="2" xfId="22" applyBorder="1">
      <alignment/>
      <protection/>
    </xf>
    <xf numFmtId="37" fontId="0" fillId="0" borderId="31" xfId="22" applyBorder="1">
      <alignment/>
      <protection/>
    </xf>
    <xf numFmtId="37" fontId="0" fillId="0" borderId="33" xfId="22" applyBorder="1">
      <alignment/>
      <protection/>
    </xf>
    <xf numFmtId="37" fontId="0" fillId="0" borderId="4" xfId="22" applyBorder="1">
      <alignment/>
      <protection/>
    </xf>
    <xf numFmtId="37" fontId="0" fillId="0" borderId="3" xfId="22" applyBorder="1">
      <alignment/>
      <protection/>
    </xf>
    <xf numFmtId="37" fontId="0" fillId="0" borderId="33" xfId="22" applyFont="1" applyBorder="1" applyAlignment="1">
      <alignment horizontal="center"/>
      <protection/>
    </xf>
    <xf numFmtId="37" fontId="0" fillId="0" borderId="4" xfId="22" applyBorder="1" applyAlignment="1">
      <alignment horizontal="center"/>
      <protection/>
    </xf>
    <xf numFmtId="37" fontId="0" fillId="0" borderId="2" xfId="22" applyBorder="1" applyAlignment="1">
      <alignment horizontal="center"/>
      <protection/>
    </xf>
    <xf numFmtId="37" fontId="0" fillId="0" borderId="5" xfId="22" applyBorder="1">
      <alignment/>
      <protection/>
    </xf>
    <xf numFmtId="37" fontId="0" fillId="0" borderId="34" xfId="22" applyBorder="1">
      <alignment/>
      <protection/>
    </xf>
    <xf numFmtId="37" fontId="0" fillId="0" borderId="11" xfId="22" applyBorder="1">
      <alignment/>
      <protection/>
    </xf>
    <xf numFmtId="176" fontId="0" fillId="0" borderId="9" xfId="22" applyNumberFormat="1" applyBorder="1" applyProtection="1">
      <alignment/>
      <protection/>
    </xf>
    <xf numFmtId="176" fontId="0" fillId="0" borderId="10" xfId="22" applyNumberFormat="1" applyBorder="1" applyProtection="1">
      <alignment/>
      <protection/>
    </xf>
    <xf numFmtId="37" fontId="0" fillId="0" borderId="2" xfId="22" applyNumberFormat="1" applyBorder="1" applyProtection="1">
      <alignment/>
      <protection/>
    </xf>
    <xf numFmtId="37" fontId="0" fillId="0" borderId="17" xfId="22" applyBorder="1" applyAlignment="1">
      <alignment horizontal="center"/>
      <protection/>
    </xf>
    <xf numFmtId="37" fontId="0" fillId="0" borderId="36" xfId="22" applyBorder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6" xfId="22" applyNumberFormat="1" applyBorder="1" applyProtection="1">
      <alignment/>
      <protection/>
    </xf>
    <xf numFmtId="37" fontId="0" fillId="0" borderId="12" xfId="22" applyBorder="1">
      <alignment/>
      <protection/>
    </xf>
    <xf numFmtId="37" fontId="0" fillId="0" borderId="7" xfId="22" applyNumberFormat="1" applyBorder="1" applyProtection="1">
      <alignment/>
      <protection/>
    </xf>
    <xf numFmtId="37" fontId="0" fillId="0" borderId="8" xfId="22" applyBorder="1">
      <alignment/>
      <protection/>
    </xf>
    <xf numFmtId="37" fontId="0" fillId="0" borderId="8" xfId="22" applyBorder="1" applyAlignment="1">
      <alignment horizontal="center"/>
      <protection/>
    </xf>
    <xf numFmtId="37" fontId="0" fillId="0" borderId="35" xfId="22" applyBorder="1">
      <alignment/>
      <protection/>
    </xf>
    <xf numFmtId="37" fontId="0" fillId="0" borderId="19" xfId="22" applyNumberFormat="1" applyBorder="1" applyProtection="1">
      <alignment/>
      <protection/>
    </xf>
    <xf numFmtId="37" fontId="0" fillId="0" borderId="15" xfId="22" applyNumberFormat="1" applyBorder="1" applyProtection="1">
      <alignment/>
      <protection/>
    </xf>
    <xf numFmtId="37" fontId="0" fillId="0" borderId="14" xfId="22" applyBorder="1">
      <alignment/>
      <protection/>
    </xf>
    <xf numFmtId="37" fontId="0" fillId="0" borderId="16" xfId="22" applyNumberFormat="1" applyBorder="1" applyProtection="1">
      <alignment/>
      <protection/>
    </xf>
    <xf numFmtId="37" fontId="0" fillId="0" borderId="0" xfId="22" applyFont="1">
      <alignment/>
      <protection/>
    </xf>
    <xf numFmtId="37" fontId="13" fillId="0" borderId="0" xfId="22" applyFont="1" applyAlignment="1">
      <alignment vertical="center"/>
      <protection/>
    </xf>
    <xf numFmtId="37" fontId="0" fillId="0" borderId="8" xfId="22" applyFont="1" applyBorder="1">
      <alignment/>
      <protection/>
    </xf>
    <xf numFmtId="37" fontId="0" fillId="0" borderId="1" xfId="22" applyNumberFormat="1" applyBorder="1" applyProtection="1">
      <alignment/>
      <protection/>
    </xf>
    <xf numFmtId="37" fontId="0" fillId="0" borderId="3" xfId="22" applyNumberFormat="1" applyBorder="1" applyProtection="1">
      <alignment/>
      <protection/>
    </xf>
    <xf numFmtId="37" fontId="0" fillId="0" borderId="78" xfId="22" applyNumberFormat="1" applyBorder="1" applyProtection="1">
      <alignment/>
      <protection/>
    </xf>
    <xf numFmtId="37" fontId="0" fillId="0" borderId="75" xfId="22" applyNumberFormat="1" applyBorder="1" applyProtection="1">
      <alignment/>
      <protection/>
    </xf>
    <xf numFmtId="37" fontId="0" fillId="0" borderId="80" xfId="22" applyBorder="1">
      <alignment/>
      <protection/>
    </xf>
    <xf numFmtId="0" fontId="0" fillId="0" borderId="0" xfId="20">
      <alignment/>
      <protection/>
    </xf>
    <xf numFmtId="0" fontId="0" fillId="0" borderId="8" xfId="20" applyBorder="1">
      <alignment/>
      <protection/>
    </xf>
    <xf numFmtId="37" fontId="0" fillId="0" borderId="19" xfId="22" applyBorder="1">
      <alignment/>
      <protection/>
    </xf>
    <xf numFmtId="37" fontId="0" fillId="0" borderId="6" xfId="22" applyNumberFormat="1" applyFill="1" applyBorder="1" applyProtection="1">
      <alignment/>
      <protection/>
    </xf>
    <xf numFmtId="37" fontId="0" fillId="0" borderId="4" xfId="22" applyNumberFormat="1" applyBorder="1" applyProtection="1">
      <alignment/>
      <protection/>
    </xf>
    <xf numFmtId="37" fontId="0" fillId="0" borderId="17" xfId="22" applyBorder="1">
      <alignment/>
      <protection/>
    </xf>
    <xf numFmtId="37" fontId="0" fillId="0" borderId="0" xfId="22" applyNumberFormat="1" applyProtection="1">
      <alignment/>
      <protection/>
    </xf>
    <xf numFmtId="37" fontId="0" fillId="0" borderId="18" xfId="22" applyBorder="1">
      <alignment/>
      <protection/>
    </xf>
    <xf numFmtId="37" fontId="0" fillId="0" borderId="0" xfId="22" applyAlignment="1">
      <alignment horizontal="right"/>
      <protection/>
    </xf>
    <xf numFmtId="37" fontId="0" fillId="0" borderId="0" xfId="22" applyAlignment="1">
      <alignment horizontal="center"/>
      <protection/>
    </xf>
    <xf numFmtId="176" fontId="0" fillId="0" borderId="11" xfId="22" applyNumberFormat="1" applyBorder="1" applyProtection="1">
      <alignment/>
      <protection/>
    </xf>
    <xf numFmtId="37" fontId="0" fillId="0" borderId="79" xfId="22" applyNumberFormat="1" applyBorder="1" applyProtection="1">
      <alignment/>
      <protection/>
    </xf>
    <xf numFmtId="37" fontId="0" fillId="0" borderId="4" xfId="22" applyFont="1" applyBorder="1" applyAlignment="1">
      <alignment horizontal="center"/>
      <protection/>
    </xf>
    <xf numFmtId="37" fontId="0" fillId="0" borderId="2" xfId="22" applyFont="1" applyBorder="1" applyAlignment="1">
      <alignment horizontal="center"/>
      <protection/>
    </xf>
    <xf numFmtId="37" fontId="0" fillId="0" borderId="0" xfId="22" applyBorder="1">
      <alignment/>
      <protection/>
    </xf>
    <xf numFmtId="37" fontId="0" fillId="0" borderId="0" xfId="22" applyBorder="1" applyAlignment="1">
      <alignment horizontal="center"/>
      <protection/>
    </xf>
    <xf numFmtId="37" fontId="0" fillId="0" borderId="3" xfId="22" applyBorder="1" applyAlignment="1">
      <alignment horizontal="center"/>
      <protection/>
    </xf>
    <xf numFmtId="37" fontId="0" fillId="0" borderId="1" xfId="22" applyFont="1" applyBorder="1" applyAlignment="1">
      <alignment horizontal="center"/>
      <protection/>
    </xf>
    <xf numFmtId="37" fontId="0" fillId="0" borderId="1" xfId="22" applyFont="1" applyBorder="1">
      <alignment/>
      <protection/>
    </xf>
    <xf numFmtId="37" fontId="0" fillId="0" borderId="0" xfId="22" applyFont="1" applyBorder="1">
      <alignment/>
      <protection/>
    </xf>
    <xf numFmtId="37" fontId="7" fillId="0" borderId="8" xfId="22" applyFont="1" applyBorder="1">
      <alignment/>
      <protection/>
    </xf>
    <xf numFmtId="37" fontId="9" fillId="0" borderId="8" xfId="22" applyFont="1" applyBorder="1">
      <alignment/>
      <protection/>
    </xf>
    <xf numFmtId="37" fontId="7" fillId="0" borderId="0" xfId="22" applyFont="1">
      <alignment/>
      <protection/>
    </xf>
    <xf numFmtId="37" fontId="9" fillId="0" borderId="0" xfId="22" applyFont="1" applyAlignment="1">
      <alignment/>
      <protection/>
    </xf>
    <xf numFmtId="37" fontId="7" fillId="0" borderId="0" xfId="22" applyFont="1" applyBorder="1">
      <alignment/>
      <protection/>
    </xf>
    <xf numFmtId="37" fontId="0" fillId="0" borderId="119" xfId="22" applyFont="1" applyBorder="1">
      <alignment/>
      <protection/>
    </xf>
    <xf numFmtId="37" fontId="0" fillId="0" borderId="146" xfId="22" applyBorder="1">
      <alignment/>
      <protection/>
    </xf>
    <xf numFmtId="37" fontId="0" fillId="0" borderId="85" xfId="22" applyNumberFormat="1" applyBorder="1" applyProtection="1">
      <alignment/>
      <protection/>
    </xf>
    <xf numFmtId="37" fontId="0" fillId="0" borderId="85" xfId="22" applyBorder="1">
      <alignment/>
      <protection/>
    </xf>
    <xf numFmtId="37" fontId="0" fillId="0" borderId="27" xfId="22" applyNumberFormat="1" applyBorder="1" applyProtection="1">
      <alignment/>
      <protection/>
    </xf>
    <xf numFmtId="37" fontId="0" fillId="0" borderId="28" xfId="22" applyNumberFormat="1" applyBorder="1" applyProtection="1">
      <alignment/>
      <protection/>
    </xf>
    <xf numFmtId="37" fontId="0" fillId="0" borderId="86" xfId="22" applyBorder="1">
      <alignment/>
      <protection/>
    </xf>
    <xf numFmtId="38" fontId="16" fillId="0" borderId="0" xfId="21" applyNumberFormat="1" applyFont="1">
      <alignment/>
      <protection/>
    </xf>
    <xf numFmtId="0" fontId="0" fillId="0" borderId="13" xfId="20" applyBorder="1">
      <alignment/>
      <protection/>
    </xf>
    <xf numFmtId="37" fontId="0" fillId="0" borderId="0" xfId="22" applyFont="1" applyFill="1" applyAlignment="1">
      <alignment/>
      <protection/>
    </xf>
    <xf numFmtId="37" fontId="0" fillId="0" borderId="8" xfId="22" applyFont="1" applyFill="1" applyBorder="1">
      <alignment/>
      <protection/>
    </xf>
    <xf numFmtId="0" fontId="0" fillId="0" borderId="0" xfId="20" applyBorder="1">
      <alignment/>
      <protection/>
    </xf>
    <xf numFmtId="37" fontId="0" fillId="0" borderId="29" xfId="22" applyBorder="1" applyAlignment="1">
      <alignment horizontal="center"/>
      <protection/>
    </xf>
    <xf numFmtId="37" fontId="0" fillId="0" borderId="147" xfId="22" applyBorder="1">
      <alignment/>
      <protection/>
    </xf>
    <xf numFmtId="37" fontId="0" fillId="0" borderId="79" xfId="22" applyBorder="1">
      <alignment/>
      <protection/>
    </xf>
    <xf numFmtId="37" fontId="0" fillId="0" borderId="13" xfId="22" applyFont="1" applyBorder="1">
      <alignment/>
      <protection/>
    </xf>
    <xf numFmtId="37" fontId="0" fillId="0" borderId="11" xfId="22" applyNumberFormat="1" applyBorder="1" applyProtection="1">
      <alignment/>
      <protection/>
    </xf>
    <xf numFmtId="37" fontId="0" fillId="0" borderId="9" xfId="22" applyNumberFormat="1" applyBorder="1" applyProtection="1">
      <alignment/>
      <protection/>
    </xf>
    <xf numFmtId="37" fontId="0" fillId="0" borderId="10" xfId="22" applyNumberFormat="1" applyBorder="1" applyProtection="1">
      <alignment/>
      <protection/>
    </xf>
    <xf numFmtId="37" fontId="0" fillId="0" borderId="43" xfId="22" applyBorder="1">
      <alignment/>
      <protection/>
    </xf>
    <xf numFmtId="37" fontId="0" fillId="0" borderId="17" xfId="22" applyFill="1" applyBorder="1" applyAlignment="1">
      <alignment horizontal="center"/>
      <protection/>
    </xf>
    <xf numFmtId="37" fontId="0" fillId="0" borderId="8" xfId="22" applyFill="1" applyBorder="1" applyAlignment="1">
      <alignment horizontal="center"/>
      <protection/>
    </xf>
    <xf numFmtId="0" fontId="12" fillId="0" borderId="83" xfId="23" applyFont="1" applyFill="1" applyBorder="1" applyAlignment="1">
      <alignment horizontal="center" vertical="center" wrapText="1"/>
      <protection/>
    </xf>
    <xf numFmtId="0" fontId="0" fillId="0" borderId="41" xfId="23" applyBorder="1" applyProtection="1">
      <alignment/>
      <protection/>
    </xf>
    <xf numFmtId="0" fontId="0" fillId="0" borderId="43" xfId="23" applyBorder="1" applyProtection="1">
      <alignment/>
      <protection/>
    </xf>
    <xf numFmtId="0" fontId="0" fillId="0" borderId="44" xfId="23" applyBorder="1" applyAlignment="1" applyProtection="1">
      <alignment horizontal="center"/>
      <protection/>
    </xf>
    <xf numFmtId="0" fontId="0" fillId="0" borderId="44" xfId="23" applyFont="1" applyBorder="1" applyAlignment="1" applyProtection="1">
      <alignment horizontal="center"/>
      <protection/>
    </xf>
    <xf numFmtId="0" fontId="0" fillId="0" borderId="106" xfId="23" applyFill="1" applyBorder="1" applyAlignment="1" applyProtection="1">
      <alignment horizontal="center" vertical="center"/>
      <protection/>
    </xf>
    <xf numFmtId="0" fontId="0" fillId="0" borderId="74" xfId="26" applyFont="1" applyBorder="1" applyAlignment="1">
      <alignment/>
      <protection/>
    </xf>
    <xf numFmtId="0" fontId="0" fillId="0" borderId="87" xfId="26" applyFont="1" applyBorder="1" applyAlignment="1">
      <alignment/>
      <protection/>
    </xf>
    <xf numFmtId="0" fontId="0" fillId="0" borderId="48" xfId="26" applyFont="1" applyBorder="1" applyAlignment="1">
      <alignment horizontal="center" vertical="center" textRotation="255"/>
      <protection/>
    </xf>
    <xf numFmtId="37" fontId="0" fillId="0" borderId="52" xfId="0" applyBorder="1" applyAlignment="1">
      <alignment horizontal="center" vertical="center" textRotation="255"/>
    </xf>
    <xf numFmtId="37" fontId="0" fillId="0" borderId="58" xfId="0" applyBorder="1" applyAlignment="1">
      <alignment horizontal="center" vertical="center" textRotation="255"/>
    </xf>
    <xf numFmtId="0" fontId="0" fillId="0" borderId="148" xfId="26" applyFont="1" applyBorder="1" applyAlignment="1">
      <alignment vertical="center"/>
      <protection/>
    </xf>
    <xf numFmtId="0" fontId="0" fillId="0" borderId="149" xfId="26" applyFont="1" applyBorder="1" applyAlignment="1">
      <alignment vertical="center"/>
      <protection/>
    </xf>
    <xf numFmtId="0" fontId="0" fillId="0" borderId="150" xfId="26" applyFont="1" applyBorder="1" applyAlignment="1">
      <alignment/>
      <protection/>
    </xf>
    <xf numFmtId="0" fontId="0" fillId="0" borderId="151" xfId="26" applyFont="1" applyBorder="1" applyAlignment="1">
      <alignment/>
      <protection/>
    </xf>
    <xf numFmtId="0" fontId="0" fillId="0" borderId="87" xfId="26" applyBorder="1" applyAlignment="1">
      <alignment/>
      <protection/>
    </xf>
    <xf numFmtId="0" fontId="0" fillId="0" borderId="26" xfId="26" applyFont="1" applyBorder="1" applyAlignment="1">
      <alignment vertical="center" wrapText="1"/>
      <protection/>
    </xf>
    <xf numFmtId="0" fontId="0" fillId="0" borderId="88" xfId="26" applyBorder="1" applyAlignment="1">
      <alignment vertical="center" wrapText="1"/>
      <protection/>
    </xf>
    <xf numFmtId="0" fontId="0" fillId="0" borderId="89" xfId="26" applyFont="1" applyBorder="1" applyAlignment="1">
      <alignment/>
      <protection/>
    </xf>
    <xf numFmtId="0" fontId="0" fillId="0" borderId="152" xfId="26" applyFont="1" applyBorder="1" applyAlignment="1">
      <alignment/>
      <protection/>
    </xf>
    <xf numFmtId="0" fontId="0" fillId="0" borderId="0" xfId="26" applyFont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32" xfId="24" applyFont="1" applyBorder="1" applyAlignment="1">
      <alignment horizontal="center" vertical="center" textRotation="255"/>
      <protection/>
    </xf>
    <xf numFmtId="0" fontId="0" fillId="0" borderId="33" xfId="24" applyBorder="1" applyAlignment="1">
      <alignment horizontal="center" vertical="center" textRotation="255"/>
      <protection/>
    </xf>
    <xf numFmtId="0" fontId="0" fillId="0" borderId="35" xfId="24" applyBorder="1" applyAlignment="1">
      <alignment horizontal="center" vertical="center" textRotation="255"/>
      <protection/>
    </xf>
    <xf numFmtId="0" fontId="0" fillId="0" borderId="153" xfId="24" applyFont="1" applyBorder="1" applyAlignment="1">
      <alignment horizontal="center" vertical="center" textRotation="255"/>
      <protection/>
    </xf>
    <xf numFmtId="0" fontId="0" fillId="0" borderId="33" xfId="24" applyFont="1" applyBorder="1" applyAlignment="1">
      <alignment horizontal="center" vertical="center" textRotation="255"/>
      <protection/>
    </xf>
    <xf numFmtId="0" fontId="0" fillId="0" borderId="35" xfId="24" applyFont="1" applyBorder="1" applyAlignment="1">
      <alignment horizontal="center" vertical="center" textRotation="255"/>
      <protection/>
    </xf>
    <xf numFmtId="0" fontId="0" fillId="0" borderId="154" xfId="24" applyFont="1" applyBorder="1" applyAlignment="1">
      <alignment horizontal="center"/>
      <protection/>
    </xf>
    <xf numFmtId="0" fontId="0" fillId="0" borderId="155" xfId="24" applyFont="1" applyBorder="1" applyAlignment="1">
      <alignment horizontal="center"/>
      <protection/>
    </xf>
    <xf numFmtId="0" fontId="7" fillId="0" borderId="38" xfId="24" applyFont="1" applyBorder="1" applyAlignment="1">
      <alignment horizontal="left" shrinkToFit="1"/>
      <protection/>
    </xf>
    <xf numFmtId="0" fontId="7" fillId="0" borderId="101" xfId="24" applyFont="1" applyBorder="1" applyAlignment="1">
      <alignment horizontal="left" shrinkToFit="1"/>
      <protection/>
    </xf>
    <xf numFmtId="0" fontId="0" fillId="0" borderId="38" xfId="24" applyFont="1" applyBorder="1" applyAlignment="1">
      <alignment wrapText="1"/>
      <protection/>
    </xf>
    <xf numFmtId="0" fontId="0" fillId="0" borderId="101" xfId="24" applyFont="1" applyBorder="1" applyAlignment="1">
      <alignment wrapText="1"/>
      <protection/>
    </xf>
    <xf numFmtId="0" fontId="7" fillId="0" borderId="64" xfId="24" applyFont="1" applyBorder="1" applyAlignment="1">
      <alignment horizontal="left" shrinkToFit="1"/>
      <protection/>
    </xf>
    <xf numFmtId="0" fontId="7" fillId="0" borderId="156" xfId="24" applyFont="1" applyBorder="1" applyAlignment="1">
      <alignment horizontal="left" shrinkToFit="1"/>
      <protection/>
    </xf>
    <xf numFmtId="0" fontId="0" fillId="0" borderId="78" xfId="24" applyFont="1" applyBorder="1" applyAlignment="1">
      <alignment horizontal="center" vertical="center" shrinkToFit="1"/>
      <protection/>
    </xf>
    <xf numFmtId="0" fontId="0" fillId="0" borderId="157" xfId="24" applyBorder="1" applyAlignment="1">
      <alignment horizontal="center" vertical="center" shrinkToFit="1"/>
      <protection/>
    </xf>
    <xf numFmtId="0" fontId="5" fillId="0" borderId="0" xfId="25" applyFont="1" applyAlignment="1" applyProtection="1">
      <alignment horizontal="left" vertical="center" shrinkToFit="1"/>
      <protection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●統計資料（ ８．公共下水道）" xfId="20"/>
    <cellStyle name="標準_46010データ・法適（上水道）" xfId="21"/>
    <cellStyle name="標準_公共繰入" xfId="22"/>
    <cellStyle name="標準_水道経１" xfId="23"/>
    <cellStyle name="標準_水道資本" xfId="24"/>
    <cellStyle name="標準_水道損益" xfId="25"/>
    <cellStyle name="標準_水道貸１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47</xdr:row>
      <xdr:rowOff>0</xdr:rowOff>
    </xdr:from>
    <xdr:to>
      <xdr:col>2</xdr:col>
      <xdr:colOff>219075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54455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56</xdr:row>
      <xdr:rowOff>47625</xdr:rowOff>
    </xdr:from>
    <xdr:to>
      <xdr:col>2</xdr:col>
      <xdr:colOff>219075</xdr:colOff>
      <xdr:row>57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245870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Zeros="0" tabSelected="1" defaultGridColor="0" zoomScale="75" zoomScaleNormal="75" zoomScaleSheetLayoutView="75" colorId="7"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8.66015625" defaultRowHeight="18"/>
  <cols>
    <col min="1" max="1" width="13.5" style="0" customWidth="1"/>
    <col min="2" max="6" width="10.66015625" style="0" customWidth="1"/>
    <col min="13" max="14" width="10.66015625" style="0" customWidth="1"/>
    <col min="15" max="16" width="11.58203125" style="0" customWidth="1"/>
    <col min="17" max="17" width="12.41015625" style="0" customWidth="1"/>
    <col min="18" max="19" width="10.66015625" style="0" customWidth="1"/>
    <col min="20" max="20" width="13.66015625" style="0" bestFit="1" customWidth="1"/>
    <col min="21" max="21" width="11.08203125" style="254" customWidth="1"/>
    <col min="25" max="25" width="10.41015625" style="0" bestFit="1" customWidth="1"/>
  </cols>
  <sheetData>
    <row r="1" spans="1:24" s="155" customFormat="1" ht="21.75" hidden="1" thickBot="1">
      <c r="A1" s="156" t="s">
        <v>246</v>
      </c>
      <c r="B1" s="157" t="s">
        <v>247</v>
      </c>
      <c r="C1" s="157" t="s">
        <v>248</v>
      </c>
      <c r="D1" s="157" t="s">
        <v>249</v>
      </c>
      <c r="E1" s="157" t="s">
        <v>250</v>
      </c>
      <c r="F1" s="157" t="s">
        <v>251</v>
      </c>
      <c r="G1" s="157" t="s">
        <v>252</v>
      </c>
      <c r="H1" s="157" t="s">
        <v>253</v>
      </c>
      <c r="I1" s="157" t="s">
        <v>254</v>
      </c>
      <c r="J1" s="157" t="s">
        <v>255</v>
      </c>
      <c r="K1" s="157" t="s">
        <v>256</v>
      </c>
      <c r="L1" s="157"/>
      <c r="M1" s="157" t="s">
        <v>257</v>
      </c>
      <c r="N1" s="157" t="s">
        <v>258</v>
      </c>
      <c r="O1" s="157" t="s">
        <v>259</v>
      </c>
      <c r="P1" s="157" t="s">
        <v>260</v>
      </c>
      <c r="Q1" s="365" t="s">
        <v>261</v>
      </c>
      <c r="R1" s="365" t="s">
        <v>262</v>
      </c>
      <c r="S1" s="365" t="s">
        <v>263</v>
      </c>
      <c r="T1" s="365" t="s">
        <v>264</v>
      </c>
      <c r="U1" s="365" t="s">
        <v>265</v>
      </c>
      <c r="V1" s="365" t="s">
        <v>266</v>
      </c>
      <c r="W1" s="157" t="s">
        <v>267</v>
      </c>
      <c r="X1" s="157" t="s">
        <v>268</v>
      </c>
    </row>
    <row r="2" spans="1:22" ht="42">
      <c r="A2" s="93"/>
      <c r="B2" s="101"/>
      <c r="C2" s="257" t="s">
        <v>245</v>
      </c>
      <c r="Q2" s="155"/>
      <c r="R2" s="155"/>
      <c r="S2" s="155"/>
      <c r="T2" s="155"/>
      <c r="U2" s="366"/>
      <c r="V2" s="155"/>
    </row>
    <row r="3" spans="2:22" ht="17.25">
      <c r="B3" s="101"/>
      <c r="Q3" s="155"/>
      <c r="R3" s="155"/>
      <c r="S3" s="155"/>
      <c r="T3" s="155"/>
      <c r="U3" s="366"/>
      <c r="V3" s="155"/>
    </row>
    <row r="4" spans="1:24" ht="18" thickBot="1">
      <c r="A4" s="94" t="s">
        <v>0</v>
      </c>
      <c r="B4" s="105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67"/>
      <c r="R4" s="367"/>
      <c r="S4" s="367"/>
      <c r="T4" s="367"/>
      <c r="U4" s="368"/>
      <c r="V4" s="367"/>
      <c r="W4" s="94"/>
      <c r="X4" s="94"/>
    </row>
    <row r="5" spans="1:24" ht="17.25">
      <c r="A5" s="95"/>
      <c r="B5" s="106"/>
      <c r="C5" s="96"/>
      <c r="D5" s="96"/>
      <c r="E5" s="96"/>
      <c r="F5" s="96"/>
      <c r="G5" s="97"/>
      <c r="H5" s="97"/>
      <c r="I5" s="97"/>
      <c r="J5" s="97"/>
      <c r="K5" s="97"/>
      <c r="L5" s="97"/>
      <c r="M5" s="96"/>
      <c r="N5" s="98"/>
      <c r="O5" s="99"/>
      <c r="P5" s="96"/>
      <c r="Q5" s="369"/>
      <c r="R5" s="370" t="s">
        <v>1</v>
      </c>
      <c r="S5" s="371"/>
      <c r="T5" s="370" t="s">
        <v>2</v>
      </c>
      <c r="U5" s="370"/>
      <c r="V5" s="372"/>
      <c r="W5" s="99"/>
      <c r="X5" s="100"/>
    </row>
    <row r="6" spans="1:24" ht="17.25">
      <c r="A6" s="1"/>
      <c r="B6" s="362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9" t="s">
        <v>9</v>
      </c>
      <c r="N6" s="11" t="s">
        <v>10</v>
      </c>
      <c r="O6" s="255" t="s">
        <v>11</v>
      </c>
      <c r="P6" s="9" t="s">
        <v>11</v>
      </c>
      <c r="Q6" s="373"/>
      <c r="R6" s="373"/>
      <c r="S6" s="373"/>
      <c r="T6" s="374" t="s">
        <v>12</v>
      </c>
      <c r="U6" s="374"/>
      <c r="V6" s="375" t="s">
        <v>13</v>
      </c>
      <c r="W6" s="8" t="s">
        <v>14</v>
      </c>
      <c r="X6" s="108" t="s">
        <v>15</v>
      </c>
    </row>
    <row r="7" spans="1:24" ht="17.25">
      <c r="A7" s="12" t="s">
        <v>16</v>
      </c>
      <c r="B7" s="362"/>
      <c r="C7" s="9" t="s">
        <v>17</v>
      </c>
      <c r="D7" s="9" t="s">
        <v>18</v>
      </c>
      <c r="E7" s="9" t="s">
        <v>18</v>
      </c>
      <c r="F7" s="2"/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/>
      <c r="N7" s="11" t="s">
        <v>25</v>
      </c>
      <c r="O7" s="255" t="s">
        <v>26</v>
      </c>
      <c r="P7" s="9" t="s">
        <v>27</v>
      </c>
      <c r="Q7" s="373" t="s">
        <v>28</v>
      </c>
      <c r="R7" s="374" t="s">
        <v>29</v>
      </c>
      <c r="S7" s="374" t="s">
        <v>30</v>
      </c>
      <c r="T7" s="374" t="s">
        <v>31</v>
      </c>
      <c r="U7" s="374" t="s">
        <v>32</v>
      </c>
      <c r="V7" s="374" t="s">
        <v>33</v>
      </c>
      <c r="W7" s="9" t="s">
        <v>34</v>
      </c>
      <c r="X7" s="3"/>
    </row>
    <row r="8" spans="1:24" ht="17.25">
      <c r="A8" s="1"/>
      <c r="B8" s="362" t="s">
        <v>35</v>
      </c>
      <c r="C8" s="2"/>
      <c r="D8" s="2"/>
      <c r="E8" s="2"/>
      <c r="F8" s="2"/>
      <c r="G8" s="2" t="s">
        <v>36</v>
      </c>
      <c r="H8" s="2"/>
      <c r="I8" s="2"/>
      <c r="J8" s="2"/>
      <c r="K8" s="2"/>
      <c r="L8" s="2"/>
      <c r="M8" s="2"/>
      <c r="N8" s="4"/>
      <c r="O8" s="94"/>
      <c r="P8" s="2"/>
      <c r="Q8" s="373"/>
      <c r="R8" s="373"/>
      <c r="S8" s="373"/>
      <c r="T8" s="374" t="s">
        <v>37</v>
      </c>
      <c r="U8" s="374" t="s">
        <v>38</v>
      </c>
      <c r="V8" s="374" t="s">
        <v>39</v>
      </c>
      <c r="W8" s="9" t="s">
        <v>39</v>
      </c>
      <c r="X8" s="10" t="s">
        <v>40</v>
      </c>
    </row>
    <row r="9" spans="1:24" ht="18" thickBot="1">
      <c r="A9" s="5"/>
      <c r="B9" s="363"/>
      <c r="C9" s="13" t="s">
        <v>41</v>
      </c>
      <c r="D9" s="13" t="s">
        <v>41</v>
      </c>
      <c r="E9" s="13" t="s">
        <v>41</v>
      </c>
      <c r="F9" s="13" t="s">
        <v>591</v>
      </c>
      <c r="G9" s="13" t="s">
        <v>591</v>
      </c>
      <c r="H9" s="13" t="s">
        <v>591</v>
      </c>
      <c r="I9" s="13" t="s">
        <v>591</v>
      </c>
      <c r="J9" s="13" t="s">
        <v>591</v>
      </c>
      <c r="K9" s="13" t="s">
        <v>591</v>
      </c>
      <c r="L9" s="13" t="s">
        <v>591</v>
      </c>
      <c r="M9" s="13" t="s">
        <v>591</v>
      </c>
      <c r="N9" s="15" t="s">
        <v>591</v>
      </c>
      <c r="O9" s="15" t="s">
        <v>592</v>
      </c>
      <c r="P9" s="15" t="s">
        <v>592</v>
      </c>
      <c r="Q9" s="376"/>
      <c r="R9" s="377" t="s">
        <v>42</v>
      </c>
      <c r="S9" s="377" t="s">
        <v>593</v>
      </c>
      <c r="T9" s="377" t="s">
        <v>42</v>
      </c>
      <c r="U9" s="378"/>
      <c r="V9" s="377" t="s">
        <v>41</v>
      </c>
      <c r="W9" s="13" t="s">
        <v>41</v>
      </c>
      <c r="X9" s="14" t="s">
        <v>41</v>
      </c>
    </row>
    <row r="10" spans="1:25" ht="24.75" customHeight="1">
      <c r="A10" s="16" t="s">
        <v>552</v>
      </c>
      <c r="B10" s="364" t="s">
        <v>43</v>
      </c>
      <c r="C10" s="6">
        <v>292186</v>
      </c>
      <c r="D10" s="6">
        <v>317400</v>
      </c>
      <c r="E10" s="6">
        <v>279479</v>
      </c>
      <c r="F10" s="6">
        <v>228015</v>
      </c>
      <c r="G10" s="6">
        <v>38912</v>
      </c>
      <c r="H10" s="6">
        <v>0</v>
      </c>
      <c r="I10" s="6">
        <v>32000</v>
      </c>
      <c r="J10" s="6">
        <v>26990</v>
      </c>
      <c r="K10" s="6">
        <v>130113</v>
      </c>
      <c r="L10" s="6">
        <v>0</v>
      </c>
      <c r="M10" s="331">
        <v>214733</v>
      </c>
      <c r="N10" s="270">
        <v>138681</v>
      </c>
      <c r="O10" s="361">
        <v>44310.1</v>
      </c>
      <c r="P10" s="271">
        <v>37855.66</v>
      </c>
      <c r="Q10" s="379" t="s">
        <v>44</v>
      </c>
      <c r="R10" s="380">
        <v>420</v>
      </c>
      <c r="S10" s="380">
        <v>52</v>
      </c>
      <c r="T10" s="380">
        <v>945</v>
      </c>
      <c r="U10" s="364" t="s">
        <v>665</v>
      </c>
      <c r="V10" s="380">
        <v>108</v>
      </c>
      <c r="W10" s="6">
        <v>14</v>
      </c>
      <c r="X10" s="7">
        <v>122</v>
      </c>
      <c r="Y10" s="274"/>
    </row>
    <row r="11" spans="1:25" ht="24.75" customHeight="1">
      <c r="A11" s="16" t="s">
        <v>45</v>
      </c>
      <c r="B11" s="364" t="s">
        <v>46</v>
      </c>
      <c r="C11" s="6">
        <v>312346</v>
      </c>
      <c r="D11" s="6">
        <v>322500</v>
      </c>
      <c r="E11" s="6">
        <v>311755</v>
      </c>
      <c r="F11" s="6">
        <v>188580</v>
      </c>
      <c r="G11" s="6">
        <v>0</v>
      </c>
      <c r="H11" s="6">
        <v>0</v>
      </c>
      <c r="I11" s="6">
        <v>0</v>
      </c>
      <c r="J11" s="6">
        <v>109880</v>
      </c>
      <c r="K11" s="6">
        <v>78700</v>
      </c>
      <c r="L11" s="6">
        <v>0</v>
      </c>
      <c r="M11" s="332">
        <v>188580</v>
      </c>
      <c r="N11" s="272">
        <v>140334</v>
      </c>
      <c r="O11" s="273">
        <v>45091.88</v>
      </c>
      <c r="P11" s="273">
        <v>40367.24</v>
      </c>
      <c r="Q11" s="379" t="s">
        <v>47</v>
      </c>
      <c r="R11" s="380">
        <v>903</v>
      </c>
      <c r="S11" s="380">
        <v>21</v>
      </c>
      <c r="T11" s="380">
        <v>1008</v>
      </c>
      <c r="U11" s="364" t="s">
        <v>666</v>
      </c>
      <c r="V11" s="380">
        <v>107</v>
      </c>
      <c r="W11" s="6">
        <v>13</v>
      </c>
      <c r="X11" s="7">
        <v>120</v>
      </c>
      <c r="Y11" s="274"/>
    </row>
    <row r="12" spans="1:25" ht="24.75" customHeight="1">
      <c r="A12" s="16" t="s">
        <v>553</v>
      </c>
      <c r="B12" s="364" t="s">
        <v>48</v>
      </c>
      <c r="C12" s="6">
        <v>135944</v>
      </c>
      <c r="D12" s="6">
        <v>142406</v>
      </c>
      <c r="E12" s="6">
        <v>135106</v>
      </c>
      <c r="F12" s="6">
        <v>92072</v>
      </c>
      <c r="G12" s="6">
        <v>0</v>
      </c>
      <c r="H12" s="6">
        <v>0</v>
      </c>
      <c r="I12" s="6">
        <v>10000</v>
      </c>
      <c r="J12" s="6">
        <v>44772</v>
      </c>
      <c r="K12" s="6">
        <v>37300</v>
      </c>
      <c r="L12" s="6">
        <v>0</v>
      </c>
      <c r="M12" s="332">
        <v>92072</v>
      </c>
      <c r="N12" s="272">
        <v>59341</v>
      </c>
      <c r="O12" s="273">
        <v>18455.98</v>
      </c>
      <c r="P12" s="273">
        <v>16089.83</v>
      </c>
      <c r="Q12" s="379" t="s">
        <v>44</v>
      </c>
      <c r="R12" s="380">
        <v>1312</v>
      </c>
      <c r="S12" s="380">
        <v>145</v>
      </c>
      <c r="T12" s="380">
        <v>1312</v>
      </c>
      <c r="U12" s="364" t="s">
        <v>667</v>
      </c>
      <c r="V12" s="380">
        <v>39</v>
      </c>
      <c r="W12" s="6">
        <v>6</v>
      </c>
      <c r="X12" s="7">
        <v>45</v>
      </c>
      <c r="Y12" s="274"/>
    </row>
    <row r="13" spans="1:25" ht="24.75" customHeight="1">
      <c r="A13" s="16" t="s">
        <v>554</v>
      </c>
      <c r="B13" s="364" t="s">
        <v>49</v>
      </c>
      <c r="C13" s="6">
        <v>171179</v>
      </c>
      <c r="D13" s="6">
        <v>193500</v>
      </c>
      <c r="E13" s="6">
        <v>159326</v>
      </c>
      <c r="F13" s="6">
        <v>137146</v>
      </c>
      <c r="G13" s="6">
        <v>2346</v>
      </c>
      <c r="H13" s="6">
        <v>0</v>
      </c>
      <c r="I13" s="6">
        <v>10000</v>
      </c>
      <c r="J13" s="6">
        <v>51000</v>
      </c>
      <c r="K13" s="6">
        <v>73800</v>
      </c>
      <c r="L13" s="6">
        <v>0</v>
      </c>
      <c r="M13" s="332">
        <v>98446</v>
      </c>
      <c r="N13" s="272">
        <v>74163</v>
      </c>
      <c r="O13" s="273">
        <v>24216.5</v>
      </c>
      <c r="P13" s="273">
        <v>20981.17</v>
      </c>
      <c r="Q13" s="379" t="s">
        <v>44</v>
      </c>
      <c r="R13" s="380">
        <v>420</v>
      </c>
      <c r="S13" s="380">
        <v>90</v>
      </c>
      <c r="T13" s="380">
        <v>1323</v>
      </c>
      <c r="U13" s="364" t="s">
        <v>668</v>
      </c>
      <c r="V13" s="380">
        <v>44</v>
      </c>
      <c r="W13" s="6">
        <v>12</v>
      </c>
      <c r="X13" s="7">
        <v>56</v>
      </c>
      <c r="Y13" s="274"/>
    </row>
    <row r="14" spans="1:25" ht="24.75" customHeight="1">
      <c r="A14" s="16" t="s">
        <v>555</v>
      </c>
      <c r="B14" s="364" t="s">
        <v>50</v>
      </c>
      <c r="C14" s="6">
        <v>140984</v>
      </c>
      <c r="D14" s="6">
        <v>166000</v>
      </c>
      <c r="E14" s="6">
        <v>140958</v>
      </c>
      <c r="F14" s="6">
        <v>96643</v>
      </c>
      <c r="G14" s="6">
        <v>543</v>
      </c>
      <c r="H14" s="6">
        <v>0</v>
      </c>
      <c r="I14" s="6">
        <v>10000</v>
      </c>
      <c r="J14" s="6">
        <v>59800</v>
      </c>
      <c r="K14" s="6">
        <v>26300</v>
      </c>
      <c r="L14" s="6">
        <v>0</v>
      </c>
      <c r="M14" s="332">
        <v>96643</v>
      </c>
      <c r="N14" s="272">
        <v>74332</v>
      </c>
      <c r="O14" s="273">
        <v>22981.35</v>
      </c>
      <c r="P14" s="273">
        <v>19850.06</v>
      </c>
      <c r="Q14" s="379" t="s">
        <v>51</v>
      </c>
      <c r="R14" s="380">
        <v>630</v>
      </c>
      <c r="S14" s="380">
        <v>105</v>
      </c>
      <c r="T14" s="380">
        <v>630</v>
      </c>
      <c r="U14" s="364" t="s">
        <v>669</v>
      </c>
      <c r="V14" s="380">
        <v>31</v>
      </c>
      <c r="W14" s="6">
        <v>6</v>
      </c>
      <c r="X14" s="7">
        <v>37</v>
      </c>
      <c r="Y14" s="274"/>
    </row>
    <row r="15" spans="1:25" ht="24.75" customHeight="1">
      <c r="A15" s="16" t="s">
        <v>556</v>
      </c>
      <c r="B15" s="364" t="s">
        <v>575</v>
      </c>
      <c r="C15" s="6">
        <v>201964</v>
      </c>
      <c r="D15" s="6">
        <v>205500</v>
      </c>
      <c r="E15" s="6">
        <v>201657</v>
      </c>
      <c r="F15" s="6">
        <v>112000</v>
      </c>
      <c r="G15" s="6">
        <v>900</v>
      </c>
      <c r="H15" s="6">
        <v>0</v>
      </c>
      <c r="I15" s="6">
        <v>0</v>
      </c>
      <c r="J15" s="6">
        <v>94500</v>
      </c>
      <c r="K15" s="6">
        <v>16600</v>
      </c>
      <c r="L15" s="6">
        <v>0</v>
      </c>
      <c r="M15" s="332">
        <v>112000</v>
      </c>
      <c r="N15" s="272">
        <v>84067</v>
      </c>
      <c r="O15" s="273">
        <v>27307.92</v>
      </c>
      <c r="P15" s="273">
        <v>25261.8</v>
      </c>
      <c r="Q15" s="379" t="s">
        <v>44</v>
      </c>
      <c r="R15" s="380">
        <v>577</v>
      </c>
      <c r="S15" s="380">
        <v>63</v>
      </c>
      <c r="T15" s="380">
        <v>1207</v>
      </c>
      <c r="U15" s="364" t="s">
        <v>670</v>
      </c>
      <c r="V15" s="380">
        <v>62</v>
      </c>
      <c r="W15" s="6">
        <v>16</v>
      </c>
      <c r="X15" s="7">
        <v>78</v>
      </c>
      <c r="Y15" s="274"/>
    </row>
    <row r="16" spans="1:25" ht="24.75" customHeight="1">
      <c r="A16" s="16" t="s">
        <v>557</v>
      </c>
      <c r="B16" s="364" t="s">
        <v>53</v>
      </c>
      <c r="C16" s="6">
        <v>84054</v>
      </c>
      <c r="D16" s="6">
        <v>93000</v>
      </c>
      <c r="E16" s="6">
        <v>82246</v>
      </c>
      <c r="F16" s="6">
        <v>57024</v>
      </c>
      <c r="G16" s="6">
        <v>14688</v>
      </c>
      <c r="H16" s="6">
        <v>42336</v>
      </c>
      <c r="I16" s="6">
        <v>0</v>
      </c>
      <c r="J16" s="6">
        <v>0</v>
      </c>
      <c r="K16" s="6">
        <v>0</v>
      </c>
      <c r="L16" s="6">
        <v>0</v>
      </c>
      <c r="M16" s="332">
        <v>50000</v>
      </c>
      <c r="N16" s="272">
        <v>35373</v>
      </c>
      <c r="O16" s="273">
        <v>11348.18</v>
      </c>
      <c r="P16" s="273">
        <v>10371.66</v>
      </c>
      <c r="Q16" s="379" t="s">
        <v>51</v>
      </c>
      <c r="R16" s="380">
        <v>1102</v>
      </c>
      <c r="S16" s="380">
        <v>120</v>
      </c>
      <c r="T16" s="380">
        <v>1102</v>
      </c>
      <c r="U16" s="364" t="s">
        <v>671</v>
      </c>
      <c r="V16" s="380">
        <v>27</v>
      </c>
      <c r="W16" s="6">
        <v>7</v>
      </c>
      <c r="X16" s="7">
        <v>34</v>
      </c>
      <c r="Y16" s="274"/>
    </row>
    <row r="17" spans="1:25" ht="24.75" customHeight="1">
      <c r="A17" s="16" t="s">
        <v>558</v>
      </c>
      <c r="B17" s="364" t="s">
        <v>54</v>
      </c>
      <c r="C17" s="6">
        <v>22643</v>
      </c>
      <c r="D17" s="6">
        <v>27900</v>
      </c>
      <c r="E17" s="6">
        <v>22502</v>
      </c>
      <c r="F17" s="6">
        <v>23078</v>
      </c>
      <c r="G17" s="6">
        <v>1138</v>
      </c>
      <c r="H17" s="6">
        <v>0</v>
      </c>
      <c r="I17" s="6">
        <v>10643</v>
      </c>
      <c r="J17" s="6">
        <v>11297</v>
      </c>
      <c r="K17" s="6">
        <v>0</v>
      </c>
      <c r="L17" s="6">
        <v>0</v>
      </c>
      <c r="M17" s="332">
        <v>23078</v>
      </c>
      <c r="N17" s="272">
        <v>18312</v>
      </c>
      <c r="O17" s="273">
        <v>4682.14</v>
      </c>
      <c r="P17" s="273">
        <v>3660.17</v>
      </c>
      <c r="Q17" s="379" t="s">
        <v>44</v>
      </c>
      <c r="R17" s="380">
        <v>878</v>
      </c>
      <c r="S17" s="380">
        <v>139</v>
      </c>
      <c r="T17" s="380">
        <v>878</v>
      </c>
      <c r="U17" s="364" t="s">
        <v>672</v>
      </c>
      <c r="V17" s="380">
        <v>12</v>
      </c>
      <c r="W17" s="6">
        <v>0</v>
      </c>
      <c r="X17" s="7">
        <v>12</v>
      </c>
      <c r="Y17" s="274"/>
    </row>
    <row r="18" spans="1:25" ht="24.75" customHeight="1">
      <c r="A18" s="16" t="s">
        <v>559</v>
      </c>
      <c r="B18" s="364" t="s">
        <v>55</v>
      </c>
      <c r="C18" s="6">
        <v>49165</v>
      </c>
      <c r="D18" s="6">
        <v>58170</v>
      </c>
      <c r="E18" s="6">
        <v>49021</v>
      </c>
      <c r="F18" s="6">
        <v>37563</v>
      </c>
      <c r="G18" s="6">
        <v>220</v>
      </c>
      <c r="H18" s="6">
        <v>0</v>
      </c>
      <c r="I18" s="6">
        <v>2655</v>
      </c>
      <c r="J18" s="6">
        <v>34688</v>
      </c>
      <c r="K18" s="6">
        <v>0</v>
      </c>
      <c r="L18" s="6">
        <v>0</v>
      </c>
      <c r="M18" s="332">
        <v>37563</v>
      </c>
      <c r="N18" s="272">
        <v>25253</v>
      </c>
      <c r="O18" s="273">
        <v>7775.51</v>
      </c>
      <c r="P18" s="273">
        <v>7052.88</v>
      </c>
      <c r="Q18" s="379" t="s">
        <v>44</v>
      </c>
      <c r="R18" s="380">
        <v>1050</v>
      </c>
      <c r="S18" s="380">
        <v>92</v>
      </c>
      <c r="T18" s="380">
        <v>1050</v>
      </c>
      <c r="U18" s="364" t="s">
        <v>673</v>
      </c>
      <c r="V18" s="380">
        <v>13</v>
      </c>
      <c r="W18" s="6">
        <v>1</v>
      </c>
      <c r="X18" s="7">
        <v>14</v>
      </c>
      <c r="Y18" s="274"/>
    </row>
    <row r="19" spans="1:25" ht="24.75" customHeight="1">
      <c r="A19" s="16" t="s">
        <v>560</v>
      </c>
      <c r="B19" s="364" t="s">
        <v>56</v>
      </c>
      <c r="C19" s="6">
        <v>23605</v>
      </c>
      <c r="D19" s="6">
        <v>31000</v>
      </c>
      <c r="E19" s="6">
        <v>23536</v>
      </c>
      <c r="F19" s="6">
        <v>50000</v>
      </c>
      <c r="G19" s="6">
        <v>0</v>
      </c>
      <c r="H19" s="6">
        <v>0</v>
      </c>
      <c r="I19" s="6">
        <v>0</v>
      </c>
      <c r="J19" s="6">
        <v>30000</v>
      </c>
      <c r="K19" s="6">
        <v>20000</v>
      </c>
      <c r="L19" s="6">
        <v>0</v>
      </c>
      <c r="M19" s="332">
        <v>50000</v>
      </c>
      <c r="N19" s="272">
        <v>20839</v>
      </c>
      <c r="O19" s="273">
        <v>5305.64</v>
      </c>
      <c r="P19" s="273">
        <v>4535.29</v>
      </c>
      <c r="Q19" s="379" t="s">
        <v>44</v>
      </c>
      <c r="R19" s="380">
        <v>1512</v>
      </c>
      <c r="S19" s="380">
        <v>178</v>
      </c>
      <c r="T19" s="380">
        <v>1512</v>
      </c>
      <c r="U19" s="364" t="s">
        <v>674</v>
      </c>
      <c r="V19" s="380">
        <v>18</v>
      </c>
      <c r="W19" s="6">
        <v>0</v>
      </c>
      <c r="X19" s="7">
        <v>18</v>
      </c>
      <c r="Y19" s="274"/>
    </row>
    <row r="20" spans="1:25" ht="24.75" customHeight="1">
      <c r="A20" s="16" t="s">
        <v>561</v>
      </c>
      <c r="B20" s="364" t="s">
        <v>57</v>
      </c>
      <c r="C20" s="6">
        <v>21265</v>
      </c>
      <c r="D20" s="6">
        <v>25682</v>
      </c>
      <c r="E20" s="6">
        <v>18910</v>
      </c>
      <c r="F20" s="6">
        <v>11008</v>
      </c>
      <c r="G20" s="6">
        <v>2392</v>
      </c>
      <c r="H20" s="6">
        <v>0</v>
      </c>
      <c r="I20" s="6">
        <v>3583</v>
      </c>
      <c r="J20" s="6">
        <v>5033</v>
      </c>
      <c r="K20" s="6">
        <v>0</v>
      </c>
      <c r="L20" s="6">
        <v>0</v>
      </c>
      <c r="M20" s="332">
        <v>11008</v>
      </c>
      <c r="N20" s="272">
        <v>10248</v>
      </c>
      <c r="O20" s="273">
        <v>3270.8</v>
      </c>
      <c r="P20" s="273">
        <v>2528.33</v>
      </c>
      <c r="Q20" s="379" t="s">
        <v>51</v>
      </c>
      <c r="R20" s="380">
        <v>940</v>
      </c>
      <c r="S20" s="380">
        <v>110</v>
      </c>
      <c r="T20" s="380">
        <v>1050</v>
      </c>
      <c r="U20" s="364" t="s">
        <v>669</v>
      </c>
      <c r="V20" s="380">
        <v>11</v>
      </c>
      <c r="W20" s="6">
        <v>3</v>
      </c>
      <c r="X20" s="7">
        <v>14</v>
      </c>
      <c r="Y20" s="274"/>
    </row>
    <row r="21" spans="1:25" ht="24.75" customHeight="1">
      <c r="A21" s="16" t="s">
        <v>562</v>
      </c>
      <c r="B21" s="364" t="s">
        <v>576</v>
      </c>
      <c r="C21" s="6">
        <v>46576</v>
      </c>
      <c r="D21" s="6">
        <v>52391</v>
      </c>
      <c r="E21" s="6">
        <v>46313</v>
      </c>
      <c r="F21" s="6">
        <v>30470</v>
      </c>
      <c r="G21" s="6">
        <v>0</v>
      </c>
      <c r="H21" s="6">
        <v>0</v>
      </c>
      <c r="I21" s="6">
        <v>17884</v>
      </c>
      <c r="J21" s="6">
        <v>12586</v>
      </c>
      <c r="K21" s="6">
        <v>0</v>
      </c>
      <c r="L21" s="6">
        <v>0</v>
      </c>
      <c r="M21" s="332">
        <v>28294</v>
      </c>
      <c r="N21" s="272">
        <v>22315</v>
      </c>
      <c r="O21" s="273">
        <v>6310.1</v>
      </c>
      <c r="P21" s="273">
        <v>5420.37</v>
      </c>
      <c r="Q21" s="379" t="s">
        <v>587</v>
      </c>
      <c r="R21" s="380">
        <v>630</v>
      </c>
      <c r="S21" s="380">
        <v>30</v>
      </c>
      <c r="T21" s="380">
        <v>945</v>
      </c>
      <c r="U21" s="364" t="s">
        <v>675</v>
      </c>
      <c r="V21" s="380">
        <v>16</v>
      </c>
      <c r="W21" s="6">
        <v>0</v>
      </c>
      <c r="X21" s="7">
        <v>16</v>
      </c>
      <c r="Y21" s="274"/>
    </row>
    <row r="22" spans="1:25" ht="24.75" customHeight="1">
      <c r="A22" s="16" t="s">
        <v>563</v>
      </c>
      <c r="B22" s="364" t="s">
        <v>546</v>
      </c>
      <c r="C22" s="6">
        <v>60551</v>
      </c>
      <c r="D22" s="6">
        <v>58600</v>
      </c>
      <c r="E22" s="6">
        <v>59567</v>
      </c>
      <c r="F22" s="6">
        <v>41000</v>
      </c>
      <c r="G22" s="6">
        <v>0</v>
      </c>
      <c r="H22" s="6">
        <v>0</v>
      </c>
      <c r="I22" s="6">
        <v>0</v>
      </c>
      <c r="J22" s="6">
        <v>0</v>
      </c>
      <c r="K22" s="6">
        <v>41000</v>
      </c>
      <c r="L22" s="6">
        <v>0</v>
      </c>
      <c r="M22" s="332">
        <v>41000</v>
      </c>
      <c r="N22" s="272">
        <v>30156</v>
      </c>
      <c r="O22" s="273">
        <v>8021.36</v>
      </c>
      <c r="P22" s="273">
        <v>7040.77</v>
      </c>
      <c r="Q22" s="379" t="s">
        <v>588</v>
      </c>
      <c r="R22" s="380">
        <v>1680</v>
      </c>
      <c r="S22" s="380">
        <v>178</v>
      </c>
      <c r="T22" s="380">
        <v>1680</v>
      </c>
      <c r="U22" s="364" t="s">
        <v>669</v>
      </c>
      <c r="V22" s="380">
        <v>17</v>
      </c>
      <c r="W22" s="6">
        <v>0</v>
      </c>
      <c r="X22" s="7">
        <v>17</v>
      </c>
      <c r="Y22" s="274"/>
    </row>
    <row r="23" spans="1:25" ht="24.75" customHeight="1">
      <c r="A23" s="16" t="s">
        <v>564</v>
      </c>
      <c r="B23" s="364" t="s">
        <v>547</v>
      </c>
      <c r="C23" s="6">
        <v>102550</v>
      </c>
      <c r="D23" s="6">
        <v>91000</v>
      </c>
      <c r="E23" s="6">
        <v>78330</v>
      </c>
      <c r="F23" s="6">
        <v>44830</v>
      </c>
      <c r="G23" s="6">
        <v>14772</v>
      </c>
      <c r="H23" s="6">
        <v>1665</v>
      </c>
      <c r="I23" s="6">
        <v>802</v>
      </c>
      <c r="J23" s="6">
        <v>27591</v>
      </c>
      <c r="K23" s="6">
        <v>0</v>
      </c>
      <c r="L23" s="6">
        <v>0</v>
      </c>
      <c r="M23" s="332">
        <v>43750</v>
      </c>
      <c r="N23" s="272">
        <v>38839</v>
      </c>
      <c r="O23" s="273">
        <v>11939</v>
      </c>
      <c r="P23" s="273">
        <v>10208</v>
      </c>
      <c r="Q23" s="379" t="s">
        <v>587</v>
      </c>
      <c r="R23" s="380">
        <v>840</v>
      </c>
      <c r="S23" s="380">
        <v>168</v>
      </c>
      <c r="T23" s="380">
        <v>892</v>
      </c>
      <c r="U23" s="364" t="s">
        <v>676</v>
      </c>
      <c r="V23" s="380">
        <v>38</v>
      </c>
      <c r="W23" s="6">
        <v>3</v>
      </c>
      <c r="X23" s="7">
        <v>41</v>
      </c>
      <c r="Y23" s="274"/>
    </row>
    <row r="24" spans="1:25" ht="24.75" customHeight="1">
      <c r="A24" s="16" t="s">
        <v>58</v>
      </c>
      <c r="B24" s="364" t="s">
        <v>577</v>
      </c>
      <c r="C24" s="6">
        <v>7036</v>
      </c>
      <c r="D24" s="6">
        <v>8000</v>
      </c>
      <c r="E24" s="6">
        <v>7036</v>
      </c>
      <c r="F24" s="6">
        <v>4500</v>
      </c>
      <c r="G24" s="6">
        <v>0</v>
      </c>
      <c r="H24" s="6">
        <v>0</v>
      </c>
      <c r="I24" s="6">
        <v>0</v>
      </c>
      <c r="J24" s="6">
        <v>0</v>
      </c>
      <c r="K24" s="6">
        <v>4500</v>
      </c>
      <c r="L24" s="6">
        <v>0</v>
      </c>
      <c r="M24" s="332">
        <v>4500</v>
      </c>
      <c r="N24" s="272">
        <v>3760</v>
      </c>
      <c r="O24" s="273">
        <v>1052.5</v>
      </c>
      <c r="P24" s="273">
        <v>996.96</v>
      </c>
      <c r="Q24" s="379" t="s">
        <v>52</v>
      </c>
      <c r="R24" s="380">
        <v>1150</v>
      </c>
      <c r="S24" s="380">
        <v>140</v>
      </c>
      <c r="T24" s="380">
        <v>1150</v>
      </c>
      <c r="U24" s="364" t="s">
        <v>669</v>
      </c>
      <c r="V24" s="380">
        <v>1</v>
      </c>
      <c r="W24" s="6">
        <v>0</v>
      </c>
      <c r="X24" s="7">
        <v>1</v>
      </c>
      <c r="Y24" s="274"/>
    </row>
    <row r="25" spans="1:25" ht="24.75" customHeight="1">
      <c r="A25" s="16" t="s">
        <v>565</v>
      </c>
      <c r="B25" s="364" t="s">
        <v>578</v>
      </c>
      <c r="C25" s="6">
        <v>26158</v>
      </c>
      <c r="D25" s="6">
        <v>30000</v>
      </c>
      <c r="E25" s="6">
        <v>26009</v>
      </c>
      <c r="F25" s="6">
        <v>18600</v>
      </c>
      <c r="G25" s="6">
        <v>0</v>
      </c>
      <c r="H25" s="6">
        <v>0</v>
      </c>
      <c r="I25" s="6">
        <v>0</v>
      </c>
      <c r="J25" s="6">
        <v>18600</v>
      </c>
      <c r="K25" s="6">
        <v>0</v>
      </c>
      <c r="L25" s="6">
        <v>0</v>
      </c>
      <c r="M25" s="332">
        <v>18600</v>
      </c>
      <c r="N25" s="272">
        <v>11347</v>
      </c>
      <c r="O25" s="273">
        <v>3233.93</v>
      </c>
      <c r="P25" s="273">
        <v>2955.81</v>
      </c>
      <c r="Q25" s="379" t="s">
        <v>588</v>
      </c>
      <c r="R25" s="380">
        <v>556</v>
      </c>
      <c r="S25" s="380">
        <v>73</v>
      </c>
      <c r="T25" s="380">
        <v>556</v>
      </c>
      <c r="U25" s="364" t="s">
        <v>669</v>
      </c>
      <c r="V25" s="380">
        <v>6</v>
      </c>
      <c r="W25" s="6">
        <v>0</v>
      </c>
      <c r="X25" s="7">
        <v>6</v>
      </c>
      <c r="Y25" s="274"/>
    </row>
    <row r="26" spans="1:25" ht="24.75" customHeight="1">
      <c r="A26" s="16" t="s">
        <v>566</v>
      </c>
      <c r="B26" s="364" t="s">
        <v>579</v>
      </c>
      <c r="C26" s="6">
        <v>40274</v>
      </c>
      <c r="D26" s="6">
        <v>51800</v>
      </c>
      <c r="E26" s="6">
        <v>39906</v>
      </c>
      <c r="F26" s="6">
        <v>23100</v>
      </c>
      <c r="G26" s="6">
        <v>2400</v>
      </c>
      <c r="H26" s="6">
        <v>0</v>
      </c>
      <c r="I26" s="6">
        <v>0</v>
      </c>
      <c r="J26" s="6">
        <v>18100</v>
      </c>
      <c r="K26" s="6">
        <v>2600</v>
      </c>
      <c r="L26" s="6">
        <v>0</v>
      </c>
      <c r="M26" s="332">
        <v>21300</v>
      </c>
      <c r="N26" s="272">
        <v>17168</v>
      </c>
      <c r="O26" s="273">
        <v>5497.57</v>
      </c>
      <c r="P26" s="273">
        <v>4713.41</v>
      </c>
      <c r="Q26" s="379" t="s">
        <v>44</v>
      </c>
      <c r="R26" s="380">
        <v>1627</v>
      </c>
      <c r="S26" s="380">
        <v>42</v>
      </c>
      <c r="T26" s="380">
        <v>2047</v>
      </c>
      <c r="U26" s="364" t="s">
        <v>677</v>
      </c>
      <c r="V26" s="380">
        <v>11</v>
      </c>
      <c r="W26" s="6">
        <v>0</v>
      </c>
      <c r="X26" s="7">
        <v>11</v>
      </c>
      <c r="Y26" s="274"/>
    </row>
    <row r="27" spans="1:25" ht="24.75" customHeight="1">
      <c r="A27" s="16" t="s">
        <v>567</v>
      </c>
      <c r="B27" s="364" t="s">
        <v>580</v>
      </c>
      <c r="C27" s="6">
        <v>8012</v>
      </c>
      <c r="D27" s="6">
        <v>9000</v>
      </c>
      <c r="E27" s="6">
        <v>8012</v>
      </c>
      <c r="F27" s="6">
        <v>6100</v>
      </c>
      <c r="G27" s="6">
        <v>0</v>
      </c>
      <c r="H27" s="6">
        <v>0</v>
      </c>
      <c r="I27" s="6">
        <v>2000</v>
      </c>
      <c r="J27" s="6">
        <v>700</v>
      </c>
      <c r="K27" s="6">
        <v>3400</v>
      </c>
      <c r="L27" s="6">
        <v>0</v>
      </c>
      <c r="M27" s="332">
        <v>6100</v>
      </c>
      <c r="N27" s="272">
        <v>3648</v>
      </c>
      <c r="O27" s="273">
        <v>1101.36</v>
      </c>
      <c r="P27" s="273">
        <v>985.59</v>
      </c>
      <c r="Q27" s="379" t="s">
        <v>44</v>
      </c>
      <c r="R27" s="380">
        <v>840</v>
      </c>
      <c r="S27" s="380">
        <v>35</v>
      </c>
      <c r="T27" s="380">
        <v>1200</v>
      </c>
      <c r="U27" s="364" t="s">
        <v>678</v>
      </c>
      <c r="V27" s="380">
        <v>3</v>
      </c>
      <c r="W27" s="6">
        <v>0</v>
      </c>
      <c r="X27" s="7">
        <v>3</v>
      </c>
      <c r="Y27" s="274"/>
    </row>
    <row r="28" spans="1:25" ht="24.75" customHeight="1">
      <c r="A28" s="16" t="s">
        <v>568</v>
      </c>
      <c r="B28" s="364" t="s">
        <v>581</v>
      </c>
      <c r="C28" s="6">
        <v>13325</v>
      </c>
      <c r="D28" s="6">
        <v>14800</v>
      </c>
      <c r="E28" s="6">
        <v>13302</v>
      </c>
      <c r="F28" s="6">
        <v>7722</v>
      </c>
      <c r="G28" s="6">
        <v>0</v>
      </c>
      <c r="H28" s="6">
        <v>0</v>
      </c>
      <c r="I28" s="6">
        <v>922</v>
      </c>
      <c r="J28" s="6">
        <v>0</v>
      </c>
      <c r="K28" s="6">
        <v>6800</v>
      </c>
      <c r="L28" s="6">
        <v>0</v>
      </c>
      <c r="M28" s="332">
        <v>10322</v>
      </c>
      <c r="N28" s="272">
        <v>6456</v>
      </c>
      <c r="O28" s="273">
        <v>1860.25</v>
      </c>
      <c r="P28" s="273">
        <v>1750.72</v>
      </c>
      <c r="Q28" s="379" t="s">
        <v>544</v>
      </c>
      <c r="R28" s="380">
        <v>693</v>
      </c>
      <c r="S28" s="380">
        <v>10</v>
      </c>
      <c r="T28" s="380">
        <v>798</v>
      </c>
      <c r="U28" s="364" t="s">
        <v>679</v>
      </c>
      <c r="V28" s="380">
        <v>5</v>
      </c>
      <c r="W28" s="6">
        <v>0</v>
      </c>
      <c r="X28" s="7">
        <v>5</v>
      </c>
      <c r="Y28" s="274"/>
    </row>
    <row r="29" spans="1:25" ht="24.75" customHeight="1">
      <c r="A29" s="16" t="s">
        <v>569</v>
      </c>
      <c r="B29" s="364" t="s">
        <v>582</v>
      </c>
      <c r="C29" s="6">
        <v>15945</v>
      </c>
      <c r="D29" s="6">
        <v>16300</v>
      </c>
      <c r="E29" s="6">
        <v>15458</v>
      </c>
      <c r="F29" s="6">
        <v>7132</v>
      </c>
      <c r="G29" s="6">
        <v>630</v>
      </c>
      <c r="H29" s="6">
        <v>0</v>
      </c>
      <c r="I29" s="6">
        <v>150</v>
      </c>
      <c r="J29" s="6">
        <v>3630</v>
      </c>
      <c r="K29" s="6">
        <v>2722</v>
      </c>
      <c r="L29" s="6">
        <v>0</v>
      </c>
      <c r="M29" s="332">
        <v>8660</v>
      </c>
      <c r="N29" s="272">
        <v>6885</v>
      </c>
      <c r="O29" s="273">
        <v>2045.71</v>
      </c>
      <c r="P29" s="273">
        <v>1907.43</v>
      </c>
      <c r="Q29" s="379" t="s">
        <v>588</v>
      </c>
      <c r="R29" s="380">
        <v>1890</v>
      </c>
      <c r="S29" s="380">
        <v>105</v>
      </c>
      <c r="T29" s="380">
        <v>1890</v>
      </c>
      <c r="U29" s="364" t="s">
        <v>680</v>
      </c>
      <c r="V29" s="380">
        <v>1</v>
      </c>
      <c r="W29" s="6">
        <v>0</v>
      </c>
      <c r="X29" s="7">
        <v>1</v>
      </c>
      <c r="Y29" s="274"/>
    </row>
    <row r="30" spans="1:25" ht="24.75" customHeight="1">
      <c r="A30" s="16" t="s">
        <v>570</v>
      </c>
      <c r="B30" s="364" t="s">
        <v>583</v>
      </c>
      <c r="C30" s="6">
        <v>23427</v>
      </c>
      <c r="D30" s="6">
        <v>25500</v>
      </c>
      <c r="E30" s="6">
        <v>23209</v>
      </c>
      <c r="F30" s="6">
        <v>11440</v>
      </c>
      <c r="G30" s="6">
        <v>0</v>
      </c>
      <c r="H30" s="6">
        <v>0</v>
      </c>
      <c r="I30" s="6">
        <v>0</v>
      </c>
      <c r="J30" s="6">
        <v>8640</v>
      </c>
      <c r="K30" s="6">
        <v>2800</v>
      </c>
      <c r="L30" s="6">
        <v>0</v>
      </c>
      <c r="M30" s="332">
        <v>11440</v>
      </c>
      <c r="N30" s="272">
        <v>8179</v>
      </c>
      <c r="O30" s="273">
        <v>2594.17</v>
      </c>
      <c r="P30" s="273">
        <v>2443.05</v>
      </c>
      <c r="Q30" s="379" t="s">
        <v>588</v>
      </c>
      <c r="R30" s="380">
        <v>1050</v>
      </c>
      <c r="S30" s="380">
        <v>105</v>
      </c>
      <c r="T30" s="380">
        <v>1050</v>
      </c>
      <c r="U30" s="364" t="s">
        <v>669</v>
      </c>
      <c r="V30" s="380">
        <v>5</v>
      </c>
      <c r="W30" s="6">
        <v>1</v>
      </c>
      <c r="X30" s="7">
        <v>6</v>
      </c>
      <c r="Y30" s="274"/>
    </row>
    <row r="31" spans="1:25" ht="24.75" customHeight="1">
      <c r="A31" s="16" t="s">
        <v>571</v>
      </c>
      <c r="B31" s="364" t="s">
        <v>584</v>
      </c>
      <c r="C31" s="6">
        <v>15310</v>
      </c>
      <c r="D31" s="6">
        <v>16400</v>
      </c>
      <c r="E31" s="6">
        <v>15277</v>
      </c>
      <c r="F31" s="6">
        <v>9550</v>
      </c>
      <c r="G31" s="6">
        <v>0</v>
      </c>
      <c r="H31" s="6">
        <v>0</v>
      </c>
      <c r="I31" s="6">
        <v>0</v>
      </c>
      <c r="J31" s="6">
        <v>9050</v>
      </c>
      <c r="K31" s="6">
        <v>500</v>
      </c>
      <c r="L31" s="6">
        <v>0</v>
      </c>
      <c r="M31" s="332">
        <v>9550</v>
      </c>
      <c r="N31" s="272">
        <v>8911</v>
      </c>
      <c r="O31" s="273">
        <v>2276.59</v>
      </c>
      <c r="P31" s="273">
        <v>2052.98</v>
      </c>
      <c r="Q31" s="379" t="s">
        <v>44</v>
      </c>
      <c r="R31" s="380">
        <v>500</v>
      </c>
      <c r="S31" s="380">
        <v>100</v>
      </c>
      <c r="T31" s="380">
        <v>1500</v>
      </c>
      <c r="U31" s="364" t="s">
        <v>669</v>
      </c>
      <c r="V31" s="380">
        <v>7</v>
      </c>
      <c r="W31" s="6">
        <v>0</v>
      </c>
      <c r="X31" s="7">
        <v>7</v>
      </c>
      <c r="Y31" s="274"/>
    </row>
    <row r="32" spans="1:25" ht="24.75" customHeight="1">
      <c r="A32" s="16" t="s">
        <v>572</v>
      </c>
      <c r="B32" s="364" t="s">
        <v>590</v>
      </c>
      <c r="C32" s="6">
        <v>17421</v>
      </c>
      <c r="D32" s="6">
        <v>12700</v>
      </c>
      <c r="E32" s="6">
        <v>9820</v>
      </c>
      <c r="F32" s="6">
        <v>5100</v>
      </c>
      <c r="G32" s="6">
        <v>0</v>
      </c>
      <c r="H32" s="6">
        <v>0</v>
      </c>
      <c r="I32" s="6">
        <v>5100</v>
      </c>
      <c r="J32" s="6">
        <v>0</v>
      </c>
      <c r="K32" s="6">
        <v>0</v>
      </c>
      <c r="L32" s="6">
        <v>0</v>
      </c>
      <c r="M32" s="332">
        <v>5100</v>
      </c>
      <c r="N32" s="272">
        <v>4299</v>
      </c>
      <c r="O32" s="273">
        <v>1259.31</v>
      </c>
      <c r="P32" s="273">
        <v>1019.87</v>
      </c>
      <c r="Q32" s="379" t="s">
        <v>270</v>
      </c>
      <c r="R32" s="380">
        <v>1575</v>
      </c>
      <c r="S32" s="380">
        <v>170</v>
      </c>
      <c r="T32" s="380">
        <v>1660</v>
      </c>
      <c r="U32" s="364" t="s">
        <v>669</v>
      </c>
      <c r="V32" s="380">
        <v>5</v>
      </c>
      <c r="W32" s="6">
        <v>0</v>
      </c>
      <c r="X32" s="7">
        <v>5</v>
      </c>
      <c r="Y32" s="274"/>
    </row>
    <row r="33" spans="1:25" ht="24.75" customHeight="1">
      <c r="A33" s="16" t="s">
        <v>573</v>
      </c>
      <c r="B33" s="364" t="s">
        <v>585</v>
      </c>
      <c r="C33" s="6">
        <v>20532</v>
      </c>
      <c r="D33" s="6">
        <v>17584</v>
      </c>
      <c r="E33" s="6">
        <v>16273</v>
      </c>
      <c r="F33" s="6">
        <v>13986</v>
      </c>
      <c r="G33" s="6">
        <v>0</v>
      </c>
      <c r="H33" s="6">
        <v>0</v>
      </c>
      <c r="I33" s="6">
        <v>8886</v>
      </c>
      <c r="J33" s="6">
        <v>5100</v>
      </c>
      <c r="K33" s="6">
        <v>0</v>
      </c>
      <c r="L33" s="6">
        <v>0</v>
      </c>
      <c r="M33" s="332">
        <v>13986</v>
      </c>
      <c r="N33" s="272">
        <v>11204</v>
      </c>
      <c r="O33" s="273">
        <v>2989.47</v>
      </c>
      <c r="P33" s="273">
        <v>2264.86</v>
      </c>
      <c r="Q33" s="379" t="s">
        <v>589</v>
      </c>
      <c r="R33" s="380">
        <v>630</v>
      </c>
      <c r="S33" s="380">
        <v>73</v>
      </c>
      <c r="T33" s="380">
        <v>1400</v>
      </c>
      <c r="U33" s="364" t="s">
        <v>669</v>
      </c>
      <c r="V33" s="380">
        <v>8</v>
      </c>
      <c r="W33" s="6">
        <v>1</v>
      </c>
      <c r="X33" s="7">
        <v>9</v>
      </c>
      <c r="Y33" s="274"/>
    </row>
    <row r="34" spans="1:25" ht="24.75" customHeight="1">
      <c r="A34" s="16" t="s">
        <v>574</v>
      </c>
      <c r="B34" s="364" t="s">
        <v>269</v>
      </c>
      <c r="C34" s="6">
        <v>10077</v>
      </c>
      <c r="D34" s="6">
        <v>10590</v>
      </c>
      <c r="E34" s="6">
        <v>9639</v>
      </c>
      <c r="F34" s="6">
        <v>6323</v>
      </c>
      <c r="G34" s="6">
        <v>32</v>
      </c>
      <c r="H34" s="6">
        <v>0</v>
      </c>
      <c r="I34" s="6">
        <v>6291</v>
      </c>
      <c r="J34" s="6">
        <v>0</v>
      </c>
      <c r="K34" s="6">
        <v>0</v>
      </c>
      <c r="L34" s="6">
        <v>0</v>
      </c>
      <c r="M34" s="332">
        <v>6039</v>
      </c>
      <c r="N34" s="272">
        <v>4811</v>
      </c>
      <c r="O34" s="273">
        <v>1455.22</v>
      </c>
      <c r="P34" s="273">
        <v>1282.02</v>
      </c>
      <c r="Q34" s="379" t="s">
        <v>51</v>
      </c>
      <c r="R34" s="380">
        <v>1050</v>
      </c>
      <c r="S34" s="380">
        <v>135</v>
      </c>
      <c r="T34" s="380">
        <v>1050</v>
      </c>
      <c r="U34" s="364" t="s">
        <v>673</v>
      </c>
      <c r="V34" s="380">
        <v>3</v>
      </c>
      <c r="W34" s="6">
        <v>0</v>
      </c>
      <c r="X34" s="7">
        <v>3</v>
      </c>
      <c r="Y34" s="274"/>
    </row>
    <row r="35" spans="1:25" ht="24.75" customHeight="1">
      <c r="A35" s="16" t="s">
        <v>119</v>
      </c>
      <c r="B35" s="364" t="s">
        <v>586</v>
      </c>
      <c r="C35" s="6">
        <v>12798</v>
      </c>
      <c r="D35" s="6">
        <v>13010</v>
      </c>
      <c r="E35" s="6">
        <v>11631</v>
      </c>
      <c r="F35" s="6">
        <v>7850</v>
      </c>
      <c r="G35" s="6">
        <v>7850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332">
        <v>7554</v>
      </c>
      <c r="N35" s="272">
        <v>6536</v>
      </c>
      <c r="O35" s="273">
        <v>2127.48</v>
      </c>
      <c r="P35" s="273">
        <v>1537.33</v>
      </c>
      <c r="Q35" s="379" t="s">
        <v>270</v>
      </c>
      <c r="R35" s="380">
        <v>1050</v>
      </c>
      <c r="S35" s="380">
        <v>130</v>
      </c>
      <c r="T35" s="380">
        <v>1150</v>
      </c>
      <c r="U35" s="364" t="s">
        <v>681</v>
      </c>
      <c r="V35" s="380">
        <v>6</v>
      </c>
      <c r="W35" s="6">
        <v>0</v>
      </c>
      <c r="X35" s="7">
        <v>6</v>
      </c>
      <c r="Y35" s="274"/>
    </row>
    <row r="36" spans="1:24" ht="24.75" customHeight="1" thickBot="1">
      <c r="A36" s="102" t="s">
        <v>40</v>
      </c>
      <c r="B36" s="107"/>
      <c r="C36" s="103">
        <f aca="true" t="shared" si="0" ref="C36:P36">SUM(C10:C35)</f>
        <v>1875327</v>
      </c>
      <c r="D36" s="103">
        <f t="shared" si="0"/>
        <v>2010733</v>
      </c>
      <c r="E36" s="103">
        <f t="shared" si="0"/>
        <v>1804278</v>
      </c>
      <c r="F36" s="103">
        <f t="shared" si="0"/>
        <v>1270832</v>
      </c>
      <c r="G36" s="103">
        <f t="shared" si="0"/>
        <v>86823</v>
      </c>
      <c r="H36" s="103">
        <f t="shared" si="0"/>
        <v>44001</v>
      </c>
      <c r="I36" s="103">
        <f t="shared" si="0"/>
        <v>120916</v>
      </c>
      <c r="J36" s="103">
        <f t="shared" si="0"/>
        <v>571957</v>
      </c>
      <c r="K36" s="103">
        <f t="shared" si="0"/>
        <v>447135</v>
      </c>
      <c r="L36" s="103">
        <f t="shared" si="0"/>
        <v>0</v>
      </c>
      <c r="M36" s="103">
        <f t="shared" si="0"/>
        <v>1210318</v>
      </c>
      <c r="N36" s="258">
        <f t="shared" si="0"/>
        <v>865457</v>
      </c>
      <c r="O36" s="450">
        <f t="shared" si="0"/>
        <v>268510.0199999999</v>
      </c>
      <c r="P36" s="451">
        <f t="shared" si="0"/>
        <v>235133.25999999992</v>
      </c>
      <c r="Q36" s="103"/>
      <c r="R36" s="103"/>
      <c r="S36" s="103"/>
      <c r="T36" s="103"/>
      <c r="U36" s="256"/>
      <c r="V36" s="103">
        <f>SUM(V10:V35)</f>
        <v>604</v>
      </c>
      <c r="W36" s="103">
        <f>SUM(W10:W35)</f>
        <v>83</v>
      </c>
      <c r="X36" s="104">
        <f>SUM(X10:X35)</f>
        <v>687</v>
      </c>
    </row>
    <row r="40" ht="17.25">
      <c r="P40" s="384"/>
    </row>
    <row r="41" ht="17.25">
      <c r="P41" s="384"/>
    </row>
    <row r="42" ht="17.25">
      <c r="P42" s="384"/>
    </row>
    <row r="43" ht="17.25">
      <c r="P43" s="384"/>
    </row>
    <row r="44" ht="17.25">
      <c r="P44" s="384"/>
    </row>
    <row r="45" ht="17.25">
      <c r="P45" s="384"/>
    </row>
    <row r="46" ht="17.25">
      <c r="P46" s="384"/>
    </row>
    <row r="47" ht="17.25">
      <c r="P47" s="384"/>
    </row>
    <row r="48" ht="17.25">
      <c r="P48" s="384"/>
    </row>
    <row r="49" ht="17.25">
      <c r="P49" s="384"/>
    </row>
    <row r="50" ht="17.25">
      <c r="P50" s="384"/>
    </row>
    <row r="51" ht="17.25">
      <c r="P51" s="384"/>
    </row>
    <row r="52" ht="17.25">
      <c r="P52" s="384"/>
    </row>
    <row r="53" ht="17.25">
      <c r="P53" s="384"/>
    </row>
    <row r="54" ht="17.25">
      <c r="P54" s="384"/>
    </row>
    <row r="55" ht="17.25">
      <c r="P55" s="384"/>
    </row>
    <row r="56" ht="17.25">
      <c r="P56" s="384"/>
    </row>
    <row r="57" ht="17.25">
      <c r="P57" s="384"/>
    </row>
    <row r="58" ht="17.25">
      <c r="P58" s="384"/>
    </row>
    <row r="59" ht="17.25">
      <c r="P59" s="384"/>
    </row>
    <row r="60" ht="17.25">
      <c r="P60" s="384"/>
    </row>
    <row r="61" ht="17.25">
      <c r="P61" s="384"/>
    </row>
    <row r="62" ht="17.25">
      <c r="P62" s="384"/>
    </row>
    <row r="63" ht="17.25">
      <c r="P63" s="384"/>
    </row>
    <row r="64" ht="17.25">
      <c r="P64" s="384"/>
    </row>
    <row r="65" ht="17.25">
      <c r="P65" s="384"/>
    </row>
    <row r="66" ht="17.25">
      <c r="P66" s="384"/>
    </row>
    <row r="67" ht="17.25">
      <c r="P67" s="384"/>
    </row>
    <row r="68" ht="17.25">
      <c r="P68" s="384"/>
    </row>
    <row r="69" ht="17.25">
      <c r="P69" s="384"/>
    </row>
    <row r="70" ht="17.25">
      <c r="P70" s="384"/>
    </row>
    <row r="71" ht="17.25">
      <c r="P71" s="384"/>
    </row>
    <row r="72" ht="17.25">
      <c r="P72" s="384"/>
    </row>
    <row r="73" ht="17.25">
      <c r="P73" s="384"/>
    </row>
    <row r="74" ht="17.25">
      <c r="P74" s="384"/>
    </row>
    <row r="75" ht="17.25">
      <c r="P75" s="384"/>
    </row>
  </sheetData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showZeros="0" zoomScale="75" zoomScaleNormal="75" workbookViewId="0" topLeftCell="B1">
      <pane xSplit="4" ySplit="8" topLeftCell="F9" activePane="bottomRight" state="frozen"/>
      <selection pane="topLeft" activeCell="B1" sqref="B1"/>
      <selection pane="topRight" activeCell="F1" sqref="F1"/>
      <selection pane="bottomLeft" activeCell="B9" sqref="B9"/>
      <selection pane="bottomRight" activeCell="B1" sqref="B1"/>
    </sheetView>
  </sheetViews>
  <sheetFormatPr defaultColWidth="8.66015625" defaultRowHeight="18"/>
  <cols>
    <col min="1" max="1" width="8.16015625" style="112" hidden="1" customWidth="1"/>
    <col min="2" max="2" width="1.66015625" style="0" customWidth="1"/>
    <col min="3" max="3" width="3.66015625" style="0" customWidth="1"/>
    <col min="4" max="4" width="1.66015625" style="0" customWidth="1"/>
    <col min="5" max="5" width="21.66015625" style="0" customWidth="1"/>
    <col min="6" max="32" width="11.66015625" style="0" customWidth="1"/>
  </cols>
  <sheetData>
    <row r="1" spans="1:32" ht="21">
      <c r="A1" s="110"/>
      <c r="B1" s="124" t="s">
        <v>316</v>
      </c>
      <c r="C1" s="124"/>
      <c r="D1" s="124"/>
      <c r="E1" s="124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7.25">
      <c r="A2" s="110"/>
      <c r="B2" s="41"/>
      <c r="C2" s="41"/>
      <c r="D2" s="41"/>
      <c r="E2" s="41"/>
      <c r="F2" s="42">
        <v>242012</v>
      </c>
      <c r="G2" s="42">
        <v>242021</v>
      </c>
      <c r="H2" s="42">
        <v>242039</v>
      </c>
      <c r="I2" s="42">
        <v>242047</v>
      </c>
      <c r="J2" s="42">
        <v>242055</v>
      </c>
      <c r="K2" s="42">
        <v>242071</v>
      </c>
      <c r="L2" s="42">
        <v>242080</v>
      </c>
      <c r="M2" s="42">
        <v>242098</v>
      </c>
      <c r="N2" s="42">
        <v>242101</v>
      </c>
      <c r="O2" s="42">
        <v>242110</v>
      </c>
      <c r="P2" s="42">
        <v>242128</v>
      </c>
      <c r="Q2" s="42">
        <v>242136</v>
      </c>
      <c r="R2" s="42"/>
      <c r="S2" s="42"/>
      <c r="T2" s="42"/>
      <c r="U2" s="42">
        <v>243035</v>
      </c>
      <c r="V2" s="42">
        <v>243248</v>
      </c>
      <c r="W2" s="42">
        <v>243418</v>
      </c>
      <c r="X2" s="42">
        <v>243434</v>
      </c>
      <c r="Y2" s="42">
        <v>243442</v>
      </c>
      <c r="Z2" s="42">
        <v>243817</v>
      </c>
      <c r="AA2" s="42">
        <v>243825</v>
      </c>
      <c r="AB2" s="42">
        <v>243841</v>
      </c>
      <c r="AC2" s="42">
        <v>244031</v>
      </c>
      <c r="AD2" s="42">
        <v>244040</v>
      </c>
      <c r="AE2" s="42">
        <v>244414</v>
      </c>
      <c r="AF2" s="41"/>
    </row>
    <row r="3" spans="1:32" ht="18" thickBot="1">
      <c r="A3" s="110"/>
      <c r="B3" s="43" t="s">
        <v>115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4" t="s">
        <v>116</v>
      </c>
      <c r="S3" s="114"/>
      <c r="T3" s="114"/>
      <c r="U3" s="43"/>
      <c r="V3" s="43"/>
      <c r="W3" s="43"/>
      <c r="X3" s="43"/>
      <c r="Y3" s="43"/>
      <c r="Z3" s="114"/>
      <c r="AA3" s="43"/>
      <c r="AB3" s="43"/>
      <c r="AC3" s="43"/>
      <c r="AD3" s="43"/>
      <c r="AE3" s="114"/>
      <c r="AF3" s="43" t="s">
        <v>117</v>
      </c>
    </row>
    <row r="4" spans="1:32" ht="18" thickTop="1">
      <c r="A4" s="240"/>
      <c r="B4" s="243"/>
      <c r="C4" s="41"/>
      <c r="D4" s="41"/>
      <c r="E4" s="41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335"/>
      <c r="R4" s="115"/>
      <c r="S4" s="116"/>
      <c r="T4" s="275"/>
      <c r="U4" s="45"/>
      <c r="V4" s="45"/>
      <c r="W4" s="45"/>
      <c r="X4" s="45"/>
      <c r="Y4" s="45"/>
      <c r="Z4" s="335"/>
      <c r="AA4" s="117"/>
      <c r="AB4" s="335"/>
      <c r="AC4" s="117"/>
      <c r="AD4" s="117"/>
      <c r="AE4" s="115"/>
      <c r="AF4" s="246"/>
    </row>
    <row r="5" spans="1:32" ht="17.25">
      <c r="A5" s="241"/>
      <c r="B5" s="244"/>
      <c r="C5" s="41"/>
      <c r="D5" s="41" t="s">
        <v>118</v>
      </c>
      <c r="E5" s="41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389"/>
      <c r="T5" s="118"/>
      <c r="U5" s="45"/>
      <c r="V5" s="45"/>
      <c r="W5" s="45"/>
      <c r="X5" s="45"/>
      <c r="Y5" s="45"/>
      <c r="Z5" s="45"/>
      <c r="AA5" s="118"/>
      <c r="AB5" s="45"/>
      <c r="AC5" s="118"/>
      <c r="AD5" s="118"/>
      <c r="AE5" s="46"/>
      <c r="AF5" s="247"/>
    </row>
    <row r="6" spans="1:32" ht="17.25">
      <c r="A6" s="241" t="s">
        <v>315</v>
      </c>
      <c r="B6" s="244"/>
      <c r="C6" s="41"/>
      <c r="D6" s="41"/>
      <c r="E6" s="41"/>
      <c r="F6" s="48" t="s">
        <v>552</v>
      </c>
      <c r="G6" s="47" t="s">
        <v>45</v>
      </c>
      <c r="H6" s="47" t="s">
        <v>553</v>
      </c>
      <c r="I6" s="47" t="s">
        <v>554</v>
      </c>
      <c r="J6" s="47" t="s">
        <v>555</v>
      </c>
      <c r="K6" s="47" t="s">
        <v>556</v>
      </c>
      <c r="L6" s="47" t="s">
        <v>557</v>
      </c>
      <c r="M6" s="47" t="s">
        <v>558</v>
      </c>
      <c r="N6" s="47" t="s">
        <v>559</v>
      </c>
      <c r="O6" s="47" t="s">
        <v>560</v>
      </c>
      <c r="P6" s="47" t="s">
        <v>561</v>
      </c>
      <c r="Q6" s="47" t="s">
        <v>562</v>
      </c>
      <c r="R6" s="334" t="s">
        <v>563</v>
      </c>
      <c r="S6" s="356" t="s">
        <v>564</v>
      </c>
      <c r="T6" s="281" t="s">
        <v>58</v>
      </c>
      <c r="U6" s="47" t="s">
        <v>565</v>
      </c>
      <c r="V6" s="47" t="s">
        <v>566</v>
      </c>
      <c r="W6" s="47" t="s">
        <v>567</v>
      </c>
      <c r="X6" s="47" t="s">
        <v>568</v>
      </c>
      <c r="Y6" s="47" t="s">
        <v>569</v>
      </c>
      <c r="Z6" s="47" t="s">
        <v>570</v>
      </c>
      <c r="AA6" s="119" t="s">
        <v>571</v>
      </c>
      <c r="AB6" s="47" t="s">
        <v>572</v>
      </c>
      <c r="AC6" s="119" t="s">
        <v>573</v>
      </c>
      <c r="AD6" s="119" t="s">
        <v>574</v>
      </c>
      <c r="AE6" s="49" t="s">
        <v>119</v>
      </c>
      <c r="AF6" s="248" t="s">
        <v>40</v>
      </c>
    </row>
    <row r="7" spans="1:32" ht="17.25">
      <c r="A7" s="241"/>
      <c r="B7" s="244"/>
      <c r="C7" s="41" t="s">
        <v>62</v>
      </c>
      <c r="D7" s="41"/>
      <c r="E7" s="41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389"/>
      <c r="T7" s="118"/>
      <c r="U7" s="45"/>
      <c r="V7" s="45"/>
      <c r="W7" s="45"/>
      <c r="X7" s="45"/>
      <c r="Y7" s="45"/>
      <c r="Z7" s="45"/>
      <c r="AA7" s="118"/>
      <c r="AB7" s="45"/>
      <c r="AC7" s="118"/>
      <c r="AD7" s="118"/>
      <c r="AE7" s="46"/>
      <c r="AF7" s="247"/>
    </row>
    <row r="8" spans="1:32" ht="18" thickBot="1">
      <c r="A8" s="242"/>
      <c r="B8" s="245"/>
      <c r="C8" s="43"/>
      <c r="D8" s="43"/>
      <c r="E8" s="43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390"/>
      <c r="T8" s="120"/>
      <c r="U8" s="51"/>
      <c r="V8" s="51"/>
      <c r="W8" s="51"/>
      <c r="X8" s="51"/>
      <c r="Y8" s="51"/>
      <c r="Z8" s="51"/>
      <c r="AA8" s="120"/>
      <c r="AB8" s="51"/>
      <c r="AC8" s="120"/>
      <c r="AD8" s="120"/>
      <c r="AE8" s="52"/>
      <c r="AF8" s="249"/>
    </row>
    <row r="9" spans="1:32" ht="18.75" thickBot="1" thickTop="1">
      <c r="A9" s="113" t="s">
        <v>278</v>
      </c>
      <c r="B9" s="44" t="s">
        <v>120</v>
      </c>
      <c r="C9" s="53"/>
      <c r="D9" s="53"/>
      <c r="E9" s="53"/>
      <c r="F9" s="54">
        <v>6304507</v>
      </c>
      <c r="G9" s="55">
        <v>7973838</v>
      </c>
      <c r="H9" s="55">
        <v>3041454</v>
      </c>
      <c r="I9" s="55">
        <v>4573373</v>
      </c>
      <c r="J9" s="55">
        <v>2344239</v>
      </c>
      <c r="K9" s="55">
        <v>4030390</v>
      </c>
      <c r="L9" s="55">
        <v>1656028</v>
      </c>
      <c r="M9" s="55">
        <v>543509</v>
      </c>
      <c r="N9" s="55">
        <v>921614</v>
      </c>
      <c r="O9" s="55">
        <v>1412992</v>
      </c>
      <c r="P9" s="55">
        <v>346184</v>
      </c>
      <c r="Q9" s="55">
        <v>1068892</v>
      </c>
      <c r="R9" s="56">
        <v>1790179</v>
      </c>
      <c r="S9" s="391">
        <v>2051961</v>
      </c>
      <c r="T9" s="121">
        <v>170794</v>
      </c>
      <c r="U9" s="55">
        <v>236500</v>
      </c>
      <c r="V9" s="55">
        <v>942373</v>
      </c>
      <c r="W9" s="55">
        <v>213200</v>
      </c>
      <c r="X9" s="55">
        <v>317131</v>
      </c>
      <c r="Y9" s="55">
        <v>445926</v>
      </c>
      <c r="Z9" s="55">
        <v>350798</v>
      </c>
      <c r="AA9" s="121">
        <v>296755</v>
      </c>
      <c r="AB9" s="55">
        <v>221412</v>
      </c>
      <c r="AC9" s="121">
        <v>320635</v>
      </c>
      <c r="AD9" s="121">
        <v>221463</v>
      </c>
      <c r="AE9" s="56">
        <v>253263</v>
      </c>
      <c r="AF9" s="250">
        <f aca="true" t="shared" si="0" ref="AF9:AF49">SUM(F9:AE9)</f>
        <v>42049410</v>
      </c>
    </row>
    <row r="10" spans="1:32" ht="18.75" thickBot="1" thickTop="1">
      <c r="A10" s="113" t="s">
        <v>279</v>
      </c>
      <c r="B10" s="44"/>
      <c r="C10" s="41" t="s">
        <v>121</v>
      </c>
      <c r="D10" s="57"/>
      <c r="E10" s="57"/>
      <c r="F10" s="58">
        <v>5809678</v>
      </c>
      <c r="G10" s="59">
        <v>7813607</v>
      </c>
      <c r="H10" s="59">
        <v>2954070</v>
      </c>
      <c r="I10" s="59">
        <v>4389673</v>
      </c>
      <c r="J10" s="59">
        <v>2246203</v>
      </c>
      <c r="K10" s="59">
        <v>3976664</v>
      </c>
      <c r="L10" s="59">
        <v>1577858</v>
      </c>
      <c r="M10" s="59">
        <v>524226</v>
      </c>
      <c r="N10" s="59">
        <v>919980</v>
      </c>
      <c r="O10" s="59">
        <v>1365720</v>
      </c>
      <c r="P10" s="59">
        <v>318480</v>
      </c>
      <c r="Q10" s="59">
        <v>699649</v>
      </c>
      <c r="R10" s="60">
        <v>1789559</v>
      </c>
      <c r="S10" s="392">
        <v>1803165</v>
      </c>
      <c r="T10" s="122">
        <v>169383</v>
      </c>
      <c r="U10" s="59">
        <v>231043</v>
      </c>
      <c r="V10" s="59">
        <v>880247</v>
      </c>
      <c r="W10" s="59">
        <v>211949</v>
      </c>
      <c r="X10" s="59">
        <v>223424</v>
      </c>
      <c r="Y10" s="59">
        <v>400870</v>
      </c>
      <c r="Z10" s="59">
        <v>316863</v>
      </c>
      <c r="AA10" s="122">
        <v>287299</v>
      </c>
      <c r="AB10" s="59">
        <v>221311</v>
      </c>
      <c r="AC10" s="122">
        <v>312670</v>
      </c>
      <c r="AD10" s="122">
        <v>171883</v>
      </c>
      <c r="AE10" s="60">
        <v>222314</v>
      </c>
      <c r="AF10" s="251">
        <f t="shared" si="0"/>
        <v>39837788</v>
      </c>
    </row>
    <row r="11" spans="1:32" ht="18.75" thickBot="1" thickTop="1">
      <c r="A11" s="113" t="s">
        <v>280</v>
      </c>
      <c r="B11" s="44"/>
      <c r="C11" s="41"/>
      <c r="D11" s="57" t="s">
        <v>122</v>
      </c>
      <c r="E11" s="57"/>
      <c r="F11" s="58">
        <v>5376684</v>
      </c>
      <c r="G11" s="59">
        <v>7651392</v>
      </c>
      <c r="H11" s="59">
        <v>2850792</v>
      </c>
      <c r="I11" s="59">
        <v>3980023</v>
      </c>
      <c r="J11" s="59">
        <v>2194759</v>
      </c>
      <c r="K11" s="59">
        <v>3929514</v>
      </c>
      <c r="L11" s="59">
        <v>1460847</v>
      </c>
      <c r="M11" s="59">
        <v>517714</v>
      </c>
      <c r="N11" s="59">
        <v>840026</v>
      </c>
      <c r="O11" s="59">
        <v>1363373</v>
      </c>
      <c r="P11" s="59">
        <v>316182</v>
      </c>
      <c r="Q11" s="59">
        <v>645150</v>
      </c>
      <c r="R11" s="60">
        <v>1771607</v>
      </c>
      <c r="S11" s="392">
        <v>1774396</v>
      </c>
      <c r="T11" s="122">
        <v>169167</v>
      </c>
      <c r="U11" s="59">
        <v>224083</v>
      </c>
      <c r="V11" s="59">
        <v>707403</v>
      </c>
      <c r="W11" s="59">
        <v>173570</v>
      </c>
      <c r="X11" s="59">
        <v>218233</v>
      </c>
      <c r="Y11" s="59">
        <v>335297</v>
      </c>
      <c r="Z11" s="59">
        <v>314428</v>
      </c>
      <c r="AA11" s="122">
        <v>286204</v>
      </c>
      <c r="AB11" s="59">
        <v>199219</v>
      </c>
      <c r="AC11" s="122">
        <v>307295</v>
      </c>
      <c r="AD11" s="122">
        <v>170027</v>
      </c>
      <c r="AE11" s="60">
        <v>222159</v>
      </c>
      <c r="AF11" s="251">
        <f t="shared" si="0"/>
        <v>37999544</v>
      </c>
    </row>
    <row r="12" spans="1:32" ht="18.75" thickBot="1" thickTop="1">
      <c r="A12" s="113" t="s">
        <v>281</v>
      </c>
      <c r="B12" s="44"/>
      <c r="C12" s="41"/>
      <c r="D12" s="57" t="s">
        <v>123</v>
      </c>
      <c r="E12" s="57"/>
      <c r="F12" s="58">
        <v>408277</v>
      </c>
      <c r="G12" s="59">
        <v>34565</v>
      </c>
      <c r="H12" s="59">
        <v>4385</v>
      </c>
      <c r="I12" s="59">
        <v>379142</v>
      </c>
      <c r="J12" s="59">
        <v>29297</v>
      </c>
      <c r="K12" s="59">
        <v>27760</v>
      </c>
      <c r="L12" s="59">
        <v>52513</v>
      </c>
      <c r="M12" s="59">
        <v>392</v>
      </c>
      <c r="N12" s="59">
        <v>0</v>
      </c>
      <c r="O12" s="59">
        <v>0</v>
      </c>
      <c r="P12" s="59">
        <v>155</v>
      </c>
      <c r="Q12" s="59">
        <v>42055</v>
      </c>
      <c r="R12" s="60">
        <v>0</v>
      </c>
      <c r="S12" s="392">
        <v>21146</v>
      </c>
      <c r="T12" s="122">
        <v>25</v>
      </c>
      <c r="U12" s="59">
        <v>1595</v>
      </c>
      <c r="V12" s="59">
        <v>155748</v>
      </c>
      <c r="W12" s="59">
        <v>359</v>
      </c>
      <c r="X12" s="59">
        <v>2413</v>
      </c>
      <c r="Y12" s="59">
        <v>61138</v>
      </c>
      <c r="Z12" s="59">
        <v>1876</v>
      </c>
      <c r="AA12" s="122">
        <v>0</v>
      </c>
      <c r="AB12" s="59">
        <v>17652</v>
      </c>
      <c r="AC12" s="122">
        <v>0</v>
      </c>
      <c r="AD12" s="122">
        <v>0</v>
      </c>
      <c r="AE12" s="60">
        <v>0</v>
      </c>
      <c r="AF12" s="251">
        <f t="shared" si="0"/>
        <v>1240493</v>
      </c>
    </row>
    <row r="13" spans="1:32" ht="18.75" thickBot="1" thickTop="1">
      <c r="A13" s="113" t="s">
        <v>282</v>
      </c>
      <c r="B13" s="44"/>
      <c r="C13" s="41"/>
      <c r="D13" s="57" t="s">
        <v>124</v>
      </c>
      <c r="E13" s="57"/>
      <c r="F13" s="58">
        <v>24717</v>
      </c>
      <c r="G13" s="59">
        <v>127650</v>
      </c>
      <c r="H13" s="59">
        <v>98893</v>
      </c>
      <c r="I13" s="59">
        <v>30508</v>
      </c>
      <c r="J13" s="59">
        <v>22147</v>
      </c>
      <c r="K13" s="59">
        <v>19390</v>
      </c>
      <c r="L13" s="59">
        <v>64498</v>
      </c>
      <c r="M13" s="59">
        <v>6120</v>
      </c>
      <c r="N13" s="59">
        <v>79954</v>
      </c>
      <c r="O13" s="59">
        <v>2347</v>
      </c>
      <c r="P13" s="59">
        <v>2143</v>
      </c>
      <c r="Q13" s="59">
        <v>12444</v>
      </c>
      <c r="R13" s="60">
        <v>17952</v>
      </c>
      <c r="S13" s="392">
        <v>7623</v>
      </c>
      <c r="T13" s="122">
        <v>191</v>
      </c>
      <c r="U13" s="59">
        <v>5365</v>
      </c>
      <c r="V13" s="59">
        <v>17096</v>
      </c>
      <c r="W13" s="59">
        <v>38020</v>
      </c>
      <c r="X13" s="59">
        <v>2778</v>
      </c>
      <c r="Y13" s="59">
        <v>4435</v>
      </c>
      <c r="Z13" s="59">
        <v>559</v>
      </c>
      <c r="AA13" s="122">
        <v>1095</v>
      </c>
      <c r="AB13" s="59">
        <v>4440</v>
      </c>
      <c r="AC13" s="122">
        <v>5375</v>
      </c>
      <c r="AD13" s="122">
        <v>1856</v>
      </c>
      <c r="AE13" s="60">
        <v>155</v>
      </c>
      <c r="AF13" s="251">
        <f t="shared" si="0"/>
        <v>597751</v>
      </c>
    </row>
    <row r="14" spans="1:32" ht="18.75" thickBot="1" thickTop="1">
      <c r="A14" s="113" t="s">
        <v>283</v>
      </c>
      <c r="B14" s="44"/>
      <c r="C14" s="41"/>
      <c r="D14" s="41" t="s">
        <v>125</v>
      </c>
      <c r="E14" s="57"/>
      <c r="F14" s="58">
        <v>2287</v>
      </c>
      <c r="G14" s="59">
        <v>5537</v>
      </c>
      <c r="H14" s="59">
        <v>47518</v>
      </c>
      <c r="I14" s="59">
        <v>19192</v>
      </c>
      <c r="J14" s="59">
        <v>19295</v>
      </c>
      <c r="K14" s="59">
        <v>5008</v>
      </c>
      <c r="L14" s="59">
        <v>6112</v>
      </c>
      <c r="M14" s="59">
        <v>5141</v>
      </c>
      <c r="N14" s="59">
        <v>819</v>
      </c>
      <c r="O14" s="59">
        <v>1500</v>
      </c>
      <c r="P14" s="59">
        <v>0</v>
      </c>
      <c r="Q14" s="59">
        <v>9005</v>
      </c>
      <c r="R14" s="60">
        <v>1119</v>
      </c>
      <c r="S14" s="392">
        <v>1588</v>
      </c>
      <c r="T14" s="122">
        <v>0</v>
      </c>
      <c r="U14" s="59">
        <v>700</v>
      </c>
      <c r="V14" s="59">
        <v>2456</v>
      </c>
      <c r="W14" s="59">
        <v>0</v>
      </c>
      <c r="X14" s="59">
        <v>0</v>
      </c>
      <c r="Y14" s="59">
        <v>3384</v>
      </c>
      <c r="Z14" s="59">
        <v>0</v>
      </c>
      <c r="AA14" s="122">
        <v>500</v>
      </c>
      <c r="AB14" s="59">
        <v>4025</v>
      </c>
      <c r="AC14" s="122">
        <v>0</v>
      </c>
      <c r="AD14" s="122">
        <v>1762</v>
      </c>
      <c r="AE14" s="60">
        <v>0</v>
      </c>
      <c r="AF14" s="251">
        <f t="shared" si="0"/>
        <v>136948</v>
      </c>
    </row>
    <row r="15" spans="1:32" ht="18.75" thickBot="1" thickTop="1">
      <c r="A15" s="113" t="s">
        <v>284</v>
      </c>
      <c r="B15" s="44"/>
      <c r="C15" s="53"/>
      <c r="D15" s="53" t="s">
        <v>126</v>
      </c>
      <c r="E15" s="53"/>
      <c r="F15" s="54">
        <v>22430</v>
      </c>
      <c r="G15" s="55">
        <v>122113</v>
      </c>
      <c r="H15" s="55">
        <v>51375</v>
      </c>
      <c r="I15" s="55">
        <v>11316</v>
      </c>
      <c r="J15" s="55">
        <v>2852</v>
      </c>
      <c r="K15" s="55">
        <v>14382</v>
      </c>
      <c r="L15" s="55">
        <v>58386</v>
      </c>
      <c r="M15" s="55">
        <v>979</v>
      </c>
      <c r="N15" s="55">
        <v>79135</v>
      </c>
      <c r="O15" s="55">
        <v>847</v>
      </c>
      <c r="P15" s="55">
        <v>2143</v>
      </c>
      <c r="Q15" s="55">
        <v>3439</v>
      </c>
      <c r="R15" s="56">
        <v>16833</v>
      </c>
      <c r="S15" s="391">
        <v>6035</v>
      </c>
      <c r="T15" s="121">
        <v>191</v>
      </c>
      <c r="U15" s="55">
        <v>4665</v>
      </c>
      <c r="V15" s="55">
        <v>14640</v>
      </c>
      <c r="W15" s="55">
        <v>38020</v>
      </c>
      <c r="X15" s="55">
        <v>2778</v>
      </c>
      <c r="Y15" s="55">
        <v>1051</v>
      </c>
      <c r="Z15" s="55">
        <v>559</v>
      </c>
      <c r="AA15" s="121">
        <v>595</v>
      </c>
      <c r="AB15" s="55">
        <v>415</v>
      </c>
      <c r="AC15" s="121">
        <v>5375</v>
      </c>
      <c r="AD15" s="121">
        <v>94</v>
      </c>
      <c r="AE15" s="56">
        <v>155</v>
      </c>
      <c r="AF15" s="250">
        <f t="shared" si="0"/>
        <v>460803</v>
      </c>
    </row>
    <row r="16" spans="1:32" ht="18.75" thickBot="1" thickTop="1">
      <c r="A16" s="113" t="s">
        <v>285</v>
      </c>
      <c r="B16" s="44"/>
      <c r="C16" s="41" t="s">
        <v>127</v>
      </c>
      <c r="D16" s="57"/>
      <c r="E16" s="57"/>
      <c r="F16" s="58">
        <v>493914</v>
      </c>
      <c r="G16" s="59">
        <v>160231</v>
      </c>
      <c r="H16" s="59">
        <v>87384</v>
      </c>
      <c r="I16" s="59">
        <v>183700</v>
      </c>
      <c r="J16" s="59">
        <v>94461</v>
      </c>
      <c r="K16" s="59">
        <v>53726</v>
      </c>
      <c r="L16" s="59">
        <v>78104</v>
      </c>
      <c r="M16" s="59">
        <v>19283</v>
      </c>
      <c r="N16" s="59">
        <v>1628</v>
      </c>
      <c r="O16" s="59">
        <v>47272</v>
      </c>
      <c r="P16" s="59">
        <v>27704</v>
      </c>
      <c r="Q16" s="59">
        <v>369133</v>
      </c>
      <c r="R16" s="60">
        <v>592</v>
      </c>
      <c r="S16" s="392">
        <v>248796</v>
      </c>
      <c r="T16" s="122">
        <v>1411</v>
      </c>
      <c r="U16" s="59">
        <v>5457</v>
      </c>
      <c r="V16" s="59">
        <v>62126</v>
      </c>
      <c r="W16" s="59">
        <v>1251</v>
      </c>
      <c r="X16" s="59">
        <v>93707</v>
      </c>
      <c r="Y16" s="59">
        <v>45056</v>
      </c>
      <c r="Z16" s="59">
        <v>33935</v>
      </c>
      <c r="AA16" s="122">
        <v>9456</v>
      </c>
      <c r="AB16" s="59">
        <v>101</v>
      </c>
      <c r="AC16" s="122">
        <v>7965</v>
      </c>
      <c r="AD16" s="122">
        <v>49580</v>
      </c>
      <c r="AE16" s="60">
        <v>30841</v>
      </c>
      <c r="AF16" s="251">
        <f t="shared" si="0"/>
        <v>2206814</v>
      </c>
    </row>
    <row r="17" spans="1:32" ht="18.75" thickBot="1" thickTop="1">
      <c r="A17" s="113" t="s">
        <v>286</v>
      </c>
      <c r="B17" s="44"/>
      <c r="C17" s="41"/>
      <c r="D17" s="57" t="s">
        <v>128</v>
      </c>
      <c r="E17" s="57"/>
      <c r="F17" s="58">
        <v>0</v>
      </c>
      <c r="G17" s="59">
        <v>3434</v>
      </c>
      <c r="H17" s="59">
        <v>1671</v>
      </c>
      <c r="I17" s="59">
        <v>12</v>
      </c>
      <c r="J17" s="59">
        <v>5676</v>
      </c>
      <c r="K17" s="59">
        <v>4434</v>
      </c>
      <c r="L17" s="59">
        <v>3608</v>
      </c>
      <c r="M17" s="59">
        <v>101</v>
      </c>
      <c r="N17" s="59">
        <v>0</v>
      </c>
      <c r="O17" s="59">
        <v>200</v>
      </c>
      <c r="P17" s="59">
        <v>0</v>
      </c>
      <c r="Q17" s="59">
        <v>1288</v>
      </c>
      <c r="R17" s="60">
        <v>551</v>
      </c>
      <c r="S17" s="392">
        <v>6114</v>
      </c>
      <c r="T17" s="122">
        <v>1411</v>
      </c>
      <c r="U17" s="59">
        <v>0</v>
      </c>
      <c r="V17" s="59">
        <v>855</v>
      </c>
      <c r="W17" s="59">
        <v>135</v>
      </c>
      <c r="X17" s="59">
        <v>14</v>
      </c>
      <c r="Y17" s="59">
        <v>264</v>
      </c>
      <c r="Z17" s="59">
        <v>1848</v>
      </c>
      <c r="AA17" s="122">
        <v>373</v>
      </c>
      <c r="AB17" s="59">
        <v>33</v>
      </c>
      <c r="AC17" s="122">
        <v>3</v>
      </c>
      <c r="AD17" s="122">
        <v>0</v>
      </c>
      <c r="AE17" s="60">
        <v>258</v>
      </c>
      <c r="AF17" s="251">
        <f t="shared" si="0"/>
        <v>32283</v>
      </c>
    </row>
    <row r="18" spans="1:32" ht="18.75" thickBot="1" thickTop="1">
      <c r="A18" s="113" t="s">
        <v>287</v>
      </c>
      <c r="B18" s="44"/>
      <c r="C18" s="41"/>
      <c r="D18" s="57" t="s">
        <v>123</v>
      </c>
      <c r="E18" s="57"/>
      <c r="F18" s="58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598</v>
      </c>
      <c r="R18" s="60">
        <v>0</v>
      </c>
      <c r="S18" s="392">
        <v>0</v>
      </c>
      <c r="T18" s="122">
        <v>0</v>
      </c>
      <c r="U18" s="59">
        <v>201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122">
        <v>0</v>
      </c>
      <c r="AB18" s="59">
        <v>0</v>
      </c>
      <c r="AC18" s="122">
        <v>0</v>
      </c>
      <c r="AD18" s="122">
        <v>0</v>
      </c>
      <c r="AE18" s="60">
        <v>0</v>
      </c>
      <c r="AF18" s="251">
        <f t="shared" si="0"/>
        <v>799</v>
      </c>
    </row>
    <row r="19" spans="1:32" ht="18.75" thickBot="1" thickTop="1">
      <c r="A19" s="113" t="s">
        <v>288</v>
      </c>
      <c r="B19" s="44"/>
      <c r="C19" s="41"/>
      <c r="D19" s="57" t="s">
        <v>129</v>
      </c>
      <c r="E19" s="57"/>
      <c r="F19" s="58">
        <v>0</v>
      </c>
      <c r="G19" s="59">
        <v>4245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0">
        <v>0</v>
      </c>
      <c r="S19" s="392">
        <v>0</v>
      </c>
      <c r="T19" s="122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122">
        <v>0</v>
      </c>
      <c r="AB19" s="59">
        <v>0</v>
      </c>
      <c r="AC19" s="122">
        <v>0</v>
      </c>
      <c r="AD19" s="122">
        <v>2000</v>
      </c>
      <c r="AE19" s="60">
        <v>0</v>
      </c>
      <c r="AF19" s="251">
        <f t="shared" si="0"/>
        <v>6245</v>
      </c>
    </row>
    <row r="20" spans="1:32" ht="18.75" thickBot="1" thickTop="1">
      <c r="A20" s="113" t="s">
        <v>289</v>
      </c>
      <c r="B20" s="44"/>
      <c r="C20" s="41"/>
      <c r="D20" s="57" t="s">
        <v>130</v>
      </c>
      <c r="E20" s="57"/>
      <c r="F20" s="58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60">
        <v>0</v>
      </c>
      <c r="S20" s="392">
        <v>0</v>
      </c>
      <c r="T20" s="122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122">
        <v>0</v>
      </c>
      <c r="AB20" s="59">
        <v>0</v>
      </c>
      <c r="AC20" s="122">
        <v>0</v>
      </c>
      <c r="AD20" s="122">
        <v>0</v>
      </c>
      <c r="AE20" s="60">
        <v>0</v>
      </c>
      <c r="AF20" s="251">
        <f t="shared" si="0"/>
        <v>0</v>
      </c>
    </row>
    <row r="21" spans="1:32" ht="18.75" thickBot="1" thickTop="1">
      <c r="A21" s="113" t="s">
        <v>290</v>
      </c>
      <c r="B21" s="44"/>
      <c r="C21" s="41"/>
      <c r="D21" s="57" t="s">
        <v>131</v>
      </c>
      <c r="E21" s="57"/>
      <c r="F21" s="58">
        <v>45632</v>
      </c>
      <c r="G21" s="59">
        <v>344</v>
      </c>
      <c r="H21" s="59">
        <v>8187</v>
      </c>
      <c r="I21" s="59">
        <v>102272</v>
      </c>
      <c r="J21" s="59">
        <v>1060</v>
      </c>
      <c r="K21" s="59">
        <v>6608</v>
      </c>
      <c r="L21" s="59">
        <v>15205</v>
      </c>
      <c r="M21" s="59">
        <v>11076</v>
      </c>
      <c r="N21" s="59">
        <v>0</v>
      </c>
      <c r="O21" s="59">
        <v>45812</v>
      </c>
      <c r="P21" s="59">
        <v>27294</v>
      </c>
      <c r="Q21" s="59">
        <v>367031</v>
      </c>
      <c r="R21" s="60">
        <v>0</v>
      </c>
      <c r="S21" s="392">
        <v>173750</v>
      </c>
      <c r="T21" s="122">
        <v>0</v>
      </c>
      <c r="U21" s="59">
        <v>0</v>
      </c>
      <c r="V21" s="59">
        <v>54851</v>
      </c>
      <c r="W21" s="59">
        <v>1000</v>
      </c>
      <c r="X21" s="59">
        <v>93300</v>
      </c>
      <c r="Y21" s="59">
        <v>43588</v>
      </c>
      <c r="Z21" s="59">
        <v>29252</v>
      </c>
      <c r="AA21" s="122">
        <v>0</v>
      </c>
      <c r="AB21" s="59">
        <v>0</v>
      </c>
      <c r="AC21" s="122">
        <v>3672</v>
      </c>
      <c r="AD21" s="122">
        <v>22682</v>
      </c>
      <c r="AE21" s="60">
        <v>30000</v>
      </c>
      <c r="AF21" s="251">
        <f t="shared" si="0"/>
        <v>1082616</v>
      </c>
    </row>
    <row r="22" spans="1:32" ht="18.75" thickBot="1" thickTop="1">
      <c r="A22" s="113" t="s">
        <v>291</v>
      </c>
      <c r="B22" s="61"/>
      <c r="C22" s="53"/>
      <c r="D22" s="53" t="s">
        <v>132</v>
      </c>
      <c r="E22" s="53"/>
      <c r="F22" s="54">
        <v>448282</v>
      </c>
      <c r="G22" s="55">
        <v>152208</v>
      </c>
      <c r="H22" s="55">
        <v>77526</v>
      </c>
      <c r="I22" s="55">
        <v>81416</v>
      </c>
      <c r="J22" s="55">
        <v>87725</v>
      </c>
      <c r="K22" s="55">
        <v>42684</v>
      </c>
      <c r="L22" s="55">
        <v>59291</v>
      </c>
      <c r="M22" s="55">
        <v>8106</v>
      </c>
      <c r="N22" s="55">
        <v>1628</v>
      </c>
      <c r="O22" s="55">
        <v>1260</v>
      </c>
      <c r="P22" s="55">
        <v>410</v>
      </c>
      <c r="Q22" s="55">
        <v>216</v>
      </c>
      <c r="R22" s="56">
        <v>41</v>
      </c>
      <c r="S22" s="391">
        <v>68932</v>
      </c>
      <c r="T22" s="121">
        <v>0</v>
      </c>
      <c r="U22" s="55">
        <v>5256</v>
      </c>
      <c r="V22" s="55">
        <v>6420</v>
      </c>
      <c r="W22" s="55">
        <v>116</v>
      </c>
      <c r="X22" s="55">
        <v>393</v>
      </c>
      <c r="Y22" s="55">
        <v>1204</v>
      </c>
      <c r="Z22" s="55">
        <v>2835</v>
      </c>
      <c r="AA22" s="121">
        <v>9083</v>
      </c>
      <c r="AB22" s="55">
        <v>68</v>
      </c>
      <c r="AC22" s="121">
        <v>4290</v>
      </c>
      <c r="AD22" s="121">
        <v>24898</v>
      </c>
      <c r="AE22" s="56">
        <v>583</v>
      </c>
      <c r="AF22" s="250">
        <f t="shared" si="0"/>
        <v>1084871</v>
      </c>
    </row>
    <row r="23" spans="1:32" ht="18.75" thickBot="1" thickTop="1">
      <c r="A23" s="113" t="s">
        <v>292</v>
      </c>
      <c r="B23" s="44" t="s">
        <v>133</v>
      </c>
      <c r="C23" s="53"/>
      <c r="D23" s="53"/>
      <c r="E23" s="53"/>
      <c r="F23" s="54">
        <v>6811091</v>
      </c>
      <c r="G23" s="55">
        <v>7493218</v>
      </c>
      <c r="H23" s="55">
        <v>2570992</v>
      </c>
      <c r="I23" s="55">
        <v>4318765</v>
      </c>
      <c r="J23" s="55">
        <v>2109640</v>
      </c>
      <c r="K23" s="55">
        <v>3520276</v>
      </c>
      <c r="L23" s="55">
        <v>1586101</v>
      </c>
      <c r="M23" s="55">
        <v>457361</v>
      </c>
      <c r="N23" s="55">
        <v>766474</v>
      </c>
      <c r="O23" s="55">
        <v>1278798</v>
      </c>
      <c r="P23" s="55">
        <v>337205</v>
      </c>
      <c r="Q23" s="55">
        <v>1320071</v>
      </c>
      <c r="R23" s="56">
        <v>1772394</v>
      </c>
      <c r="S23" s="391">
        <v>1828736</v>
      </c>
      <c r="T23" s="121">
        <v>155302</v>
      </c>
      <c r="U23" s="55">
        <v>222427</v>
      </c>
      <c r="V23" s="55">
        <v>887300</v>
      </c>
      <c r="W23" s="55">
        <v>200728</v>
      </c>
      <c r="X23" s="55">
        <v>297809</v>
      </c>
      <c r="Y23" s="55">
        <v>424793</v>
      </c>
      <c r="Z23" s="55">
        <v>350798</v>
      </c>
      <c r="AA23" s="121">
        <v>212533</v>
      </c>
      <c r="AB23" s="55">
        <v>194953</v>
      </c>
      <c r="AC23" s="121">
        <v>319230</v>
      </c>
      <c r="AD23" s="121">
        <v>331983</v>
      </c>
      <c r="AE23" s="56">
        <v>273360</v>
      </c>
      <c r="AF23" s="250">
        <f t="shared" si="0"/>
        <v>40042338</v>
      </c>
    </row>
    <row r="24" spans="1:32" ht="18.75" thickBot="1" thickTop="1">
      <c r="A24" s="113" t="s">
        <v>293</v>
      </c>
      <c r="B24" s="44"/>
      <c r="C24" s="41" t="s">
        <v>134</v>
      </c>
      <c r="D24" s="57"/>
      <c r="E24" s="57"/>
      <c r="F24" s="58">
        <v>6156834</v>
      </c>
      <c r="G24" s="59">
        <v>6703816</v>
      </c>
      <c r="H24" s="59">
        <v>2271176</v>
      </c>
      <c r="I24" s="59">
        <v>3816260</v>
      </c>
      <c r="J24" s="59">
        <v>1795691</v>
      </c>
      <c r="K24" s="59">
        <v>2856384</v>
      </c>
      <c r="L24" s="59">
        <v>1520924</v>
      </c>
      <c r="M24" s="59">
        <v>361278</v>
      </c>
      <c r="N24" s="59">
        <v>642618</v>
      </c>
      <c r="O24" s="59">
        <v>1071985</v>
      </c>
      <c r="P24" s="59">
        <v>270104</v>
      </c>
      <c r="Q24" s="59">
        <v>1044276</v>
      </c>
      <c r="R24" s="60">
        <v>1593111</v>
      </c>
      <c r="S24" s="392">
        <v>1377489</v>
      </c>
      <c r="T24" s="122">
        <v>147570</v>
      </c>
      <c r="U24" s="59">
        <v>202752</v>
      </c>
      <c r="V24" s="59">
        <v>798517</v>
      </c>
      <c r="W24" s="59">
        <v>169547</v>
      </c>
      <c r="X24" s="59">
        <v>285707</v>
      </c>
      <c r="Y24" s="59">
        <v>344144</v>
      </c>
      <c r="Z24" s="59">
        <v>249893</v>
      </c>
      <c r="AA24" s="122">
        <v>199670</v>
      </c>
      <c r="AB24" s="59">
        <v>166586</v>
      </c>
      <c r="AC24" s="122">
        <v>253164</v>
      </c>
      <c r="AD24" s="122">
        <v>222441</v>
      </c>
      <c r="AE24" s="60">
        <v>224536</v>
      </c>
      <c r="AF24" s="251">
        <f t="shared" si="0"/>
        <v>34746473</v>
      </c>
    </row>
    <row r="25" spans="1:32" ht="18.75" thickBot="1" thickTop="1">
      <c r="A25" s="113" t="s">
        <v>294</v>
      </c>
      <c r="B25" s="44"/>
      <c r="C25" s="41"/>
      <c r="D25" s="57" t="s">
        <v>135</v>
      </c>
      <c r="E25" s="57"/>
      <c r="F25" s="58">
        <v>3002445</v>
      </c>
      <c r="G25" s="59">
        <v>3425628</v>
      </c>
      <c r="H25" s="59">
        <v>981507</v>
      </c>
      <c r="I25" s="59">
        <v>1843861</v>
      </c>
      <c r="J25" s="59">
        <v>708336</v>
      </c>
      <c r="K25" s="59">
        <v>876944</v>
      </c>
      <c r="L25" s="59">
        <v>328397</v>
      </c>
      <c r="M25" s="59">
        <v>76498</v>
      </c>
      <c r="N25" s="59">
        <v>89088</v>
      </c>
      <c r="O25" s="59">
        <v>534847</v>
      </c>
      <c r="P25" s="59">
        <v>66807</v>
      </c>
      <c r="Q25" s="59">
        <v>84344</v>
      </c>
      <c r="R25" s="60">
        <v>947513</v>
      </c>
      <c r="S25" s="392">
        <v>306712</v>
      </c>
      <c r="T25" s="122">
        <v>95407</v>
      </c>
      <c r="U25" s="59">
        <v>39765</v>
      </c>
      <c r="V25" s="59">
        <v>0</v>
      </c>
      <c r="W25" s="59">
        <v>60868</v>
      </c>
      <c r="X25" s="59">
        <v>137524</v>
      </c>
      <c r="Y25" s="59">
        <v>157629</v>
      </c>
      <c r="Z25" s="59">
        <v>96199</v>
      </c>
      <c r="AA25" s="122">
        <v>46023</v>
      </c>
      <c r="AB25" s="59">
        <v>22820</v>
      </c>
      <c r="AC25" s="122">
        <v>26816</v>
      </c>
      <c r="AD25" s="122">
        <v>32745</v>
      </c>
      <c r="AE25" s="60">
        <v>36702</v>
      </c>
      <c r="AF25" s="251">
        <f t="shared" si="0"/>
        <v>14025425</v>
      </c>
    </row>
    <row r="26" spans="1:32" ht="18.75" thickBot="1" thickTop="1">
      <c r="A26" s="113" t="s">
        <v>295</v>
      </c>
      <c r="B26" s="44"/>
      <c r="C26" s="41"/>
      <c r="D26" s="57" t="s">
        <v>136</v>
      </c>
      <c r="E26" s="57"/>
      <c r="F26" s="58">
        <v>563799</v>
      </c>
      <c r="G26" s="59">
        <v>844339</v>
      </c>
      <c r="H26" s="59">
        <v>336559</v>
      </c>
      <c r="I26" s="59">
        <v>253420</v>
      </c>
      <c r="J26" s="59">
        <v>218573</v>
      </c>
      <c r="K26" s="59">
        <v>243858</v>
      </c>
      <c r="L26" s="59">
        <v>177086</v>
      </c>
      <c r="M26" s="59">
        <v>64474</v>
      </c>
      <c r="N26" s="59">
        <v>133222</v>
      </c>
      <c r="O26" s="59">
        <v>99007</v>
      </c>
      <c r="P26" s="59">
        <v>30144</v>
      </c>
      <c r="Q26" s="59">
        <v>68188</v>
      </c>
      <c r="R26" s="60">
        <v>152599</v>
      </c>
      <c r="S26" s="392">
        <v>174952</v>
      </c>
      <c r="T26" s="122">
        <v>3384</v>
      </c>
      <c r="U26" s="59">
        <v>18080</v>
      </c>
      <c r="V26" s="59">
        <v>319969</v>
      </c>
      <c r="W26" s="59">
        <v>16066</v>
      </c>
      <c r="X26" s="59">
        <v>43637</v>
      </c>
      <c r="Y26" s="59">
        <v>15523</v>
      </c>
      <c r="Z26" s="59">
        <v>5613</v>
      </c>
      <c r="AA26" s="122">
        <v>26643</v>
      </c>
      <c r="AB26" s="59">
        <v>16269</v>
      </c>
      <c r="AC26" s="122">
        <v>33725</v>
      </c>
      <c r="AD26" s="122">
        <v>13668</v>
      </c>
      <c r="AE26" s="60">
        <v>30025</v>
      </c>
      <c r="AF26" s="251">
        <f t="shared" si="0"/>
        <v>3902822</v>
      </c>
    </row>
    <row r="27" spans="1:32" ht="18.75" thickBot="1" thickTop="1">
      <c r="A27" s="113" t="s">
        <v>296</v>
      </c>
      <c r="B27" s="44"/>
      <c r="C27" s="41"/>
      <c r="D27" s="57" t="s">
        <v>137</v>
      </c>
      <c r="E27" s="57"/>
      <c r="F27" s="58">
        <v>375544</v>
      </c>
      <c r="G27" s="59">
        <v>38151</v>
      </c>
      <c r="H27" s="59">
        <v>9945</v>
      </c>
      <c r="I27" s="59">
        <v>350715</v>
      </c>
      <c r="J27" s="59">
        <v>27397</v>
      </c>
      <c r="K27" s="59">
        <v>27760</v>
      </c>
      <c r="L27" s="59">
        <v>52269</v>
      </c>
      <c r="M27" s="59">
        <v>392</v>
      </c>
      <c r="N27" s="59">
        <v>0</v>
      </c>
      <c r="O27" s="59">
        <v>0</v>
      </c>
      <c r="P27" s="59">
        <v>65</v>
      </c>
      <c r="Q27" s="59">
        <v>37526</v>
      </c>
      <c r="R27" s="60">
        <v>0</v>
      </c>
      <c r="S27" s="392">
        <v>9292</v>
      </c>
      <c r="T27" s="122">
        <v>0</v>
      </c>
      <c r="U27" s="59">
        <v>112</v>
      </c>
      <c r="V27" s="59">
        <v>140878</v>
      </c>
      <c r="W27" s="59">
        <v>303</v>
      </c>
      <c r="X27" s="59">
        <v>2413</v>
      </c>
      <c r="Y27" s="59">
        <v>57119</v>
      </c>
      <c r="Z27" s="59">
        <v>1876</v>
      </c>
      <c r="AA27" s="122">
        <v>0</v>
      </c>
      <c r="AB27" s="59">
        <v>21591</v>
      </c>
      <c r="AC27" s="122">
        <v>0</v>
      </c>
      <c r="AD27" s="122">
        <v>0</v>
      </c>
      <c r="AE27" s="60">
        <v>0</v>
      </c>
      <c r="AF27" s="251">
        <f t="shared" si="0"/>
        <v>1153348</v>
      </c>
    </row>
    <row r="28" spans="1:32" ht="18.75" thickBot="1" thickTop="1">
      <c r="A28" s="113" t="s">
        <v>297</v>
      </c>
      <c r="B28" s="44"/>
      <c r="C28" s="41"/>
      <c r="D28" s="57" t="s">
        <v>138</v>
      </c>
      <c r="E28" s="57"/>
      <c r="F28" s="58">
        <v>294119</v>
      </c>
      <c r="G28" s="59">
        <v>315604</v>
      </c>
      <c r="H28" s="59">
        <v>0</v>
      </c>
      <c r="I28" s="59">
        <v>225094</v>
      </c>
      <c r="J28" s="59">
        <v>118330</v>
      </c>
      <c r="K28" s="59">
        <v>0</v>
      </c>
      <c r="L28" s="59">
        <v>71697</v>
      </c>
      <c r="M28" s="59">
        <v>33913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392">
        <v>0</v>
      </c>
      <c r="T28" s="122">
        <v>0</v>
      </c>
      <c r="U28" s="59">
        <v>0</v>
      </c>
      <c r="V28" s="59">
        <v>44620</v>
      </c>
      <c r="W28" s="59">
        <v>0</v>
      </c>
      <c r="X28" s="59">
        <v>0</v>
      </c>
      <c r="Y28" s="59">
        <v>0</v>
      </c>
      <c r="Z28" s="59">
        <v>0</v>
      </c>
      <c r="AA28" s="122">
        <v>0</v>
      </c>
      <c r="AB28" s="59">
        <v>0</v>
      </c>
      <c r="AC28" s="122">
        <v>0</v>
      </c>
      <c r="AD28" s="122">
        <v>0</v>
      </c>
      <c r="AE28" s="60">
        <v>0</v>
      </c>
      <c r="AF28" s="251">
        <f t="shared" si="0"/>
        <v>1103377</v>
      </c>
    </row>
    <row r="29" spans="1:32" ht="18.75" thickBot="1" thickTop="1">
      <c r="A29" s="113" t="s">
        <v>298</v>
      </c>
      <c r="B29" s="44"/>
      <c r="C29" s="41"/>
      <c r="D29" s="57" t="s">
        <v>139</v>
      </c>
      <c r="E29" s="57"/>
      <c r="F29" s="58">
        <v>403138</v>
      </c>
      <c r="G29" s="59">
        <v>531086</v>
      </c>
      <c r="H29" s="59">
        <v>304720</v>
      </c>
      <c r="I29" s="59">
        <v>263554</v>
      </c>
      <c r="J29" s="59">
        <v>84160</v>
      </c>
      <c r="K29" s="59">
        <v>435812</v>
      </c>
      <c r="L29" s="59">
        <v>132922</v>
      </c>
      <c r="M29" s="59">
        <v>34073</v>
      </c>
      <c r="N29" s="59">
        <v>78037</v>
      </c>
      <c r="O29" s="59">
        <v>127504</v>
      </c>
      <c r="P29" s="59">
        <v>69098</v>
      </c>
      <c r="Q29" s="59">
        <v>157767</v>
      </c>
      <c r="R29" s="60">
        <v>125364</v>
      </c>
      <c r="S29" s="392">
        <v>256517</v>
      </c>
      <c r="T29" s="122">
        <v>13847</v>
      </c>
      <c r="U29" s="59">
        <v>52294</v>
      </c>
      <c r="V29" s="59">
        <v>41566</v>
      </c>
      <c r="W29" s="59">
        <v>14507</v>
      </c>
      <c r="X29" s="59">
        <v>52044</v>
      </c>
      <c r="Y29" s="59">
        <v>16864</v>
      </c>
      <c r="Z29" s="59">
        <v>38389</v>
      </c>
      <c r="AA29" s="122">
        <v>44272</v>
      </c>
      <c r="AB29" s="59">
        <v>37295</v>
      </c>
      <c r="AC29" s="122">
        <v>77764</v>
      </c>
      <c r="AD29" s="122">
        <v>23493</v>
      </c>
      <c r="AE29" s="60">
        <v>43670</v>
      </c>
      <c r="AF29" s="251">
        <f t="shared" si="0"/>
        <v>3459757</v>
      </c>
    </row>
    <row r="30" spans="1:32" ht="18.75" thickBot="1" thickTop="1">
      <c r="A30" s="113" t="s">
        <v>299</v>
      </c>
      <c r="B30" s="44"/>
      <c r="C30" s="41"/>
      <c r="D30" s="57" t="s">
        <v>140</v>
      </c>
      <c r="E30" s="57"/>
      <c r="F30" s="58">
        <v>1509082</v>
      </c>
      <c r="G30" s="59">
        <v>1512381</v>
      </c>
      <c r="H30" s="59">
        <v>584730</v>
      </c>
      <c r="I30" s="59">
        <v>879511</v>
      </c>
      <c r="J30" s="59">
        <v>624312</v>
      </c>
      <c r="K30" s="59">
        <v>1236219</v>
      </c>
      <c r="L30" s="59">
        <v>756204</v>
      </c>
      <c r="M30" s="59">
        <v>147199</v>
      </c>
      <c r="N30" s="59">
        <v>329562</v>
      </c>
      <c r="O30" s="59">
        <v>252608</v>
      </c>
      <c r="P30" s="59">
        <v>101592</v>
      </c>
      <c r="Q30" s="59">
        <v>628813</v>
      </c>
      <c r="R30" s="60">
        <v>360036</v>
      </c>
      <c r="S30" s="392">
        <v>629983</v>
      </c>
      <c r="T30" s="122">
        <v>34364</v>
      </c>
      <c r="U30" s="59">
        <v>87073</v>
      </c>
      <c r="V30" s="59">
        <v>248804</v>
      </c>
      <c r="W30" s="59">
        <v>77671</v>
      </c>
      <c r="X30" s="59">
        <v>48169</v>
      </c>
      <c r="Y30" s="59">
        <v>81071</v>
      </c>
      <c r="Z30" s="59">
        <v>107816</v>
      </c>
      <c r="AA30" s="122">
        <v>79168</v>
      </c>
      <c r="AB30" s="59">
        <v>62327</v>
      </c>
      <c r="AC30" s="122">
        <v>110210</v>
      </c>
      <c r="AD30" s="122">
        <v>151301</v>
      </c>
      <c r="AE30" s="60">
        <v>114091</v>
      </c>
      <c r="AF30" s="251">
        <f t="shared" si="0"/>
        <v>10754297</v>
      </c>
    </row>
    <row r="31" spans="1:32" ht="18.75" thickBot="1" thickTop="1">
      <c r="A31" s="113" t="s">
        <v>300</v>
      </c>
      <c r="B31" s="44"/>
      <c r="C31" s="41"/>
      <c r="D31" s="57" t="s">
        <v>141</v>
      </c>
      <c r="E31" s="57"/>
      <c r="F31" s="58">
        <v>8597</v>
      </c>
      <c r="G31" s="59">
        <v>36627</v>
      </c>
      <c r="H31" s="59">
        <v>53704</v>
      </c>
      <c r="I31" s="59">
        <v>105</v>
      </c>
      <c r="J31" s="59">
        <v>14295</v>
      </c>
      <c r="K31" s="59">
        <v>35789</v>
      </c>
      <c r="L31" s="59">
        <v>2210</v>
      </c>
      <c r="M31" s="59">
        <v>4319</v>
      </c>
      <c r="N31" s="59">
        <v>12709</v>
      </c>
      <c r="O31" s="59">
        <v>58019</v>
      </c>
      <c r="P31" s="59">
        <v>2299</v>
      </c>
      <c r="Q31" s="59">
        <v>65462</v>
      </c>
      <c r="R31" s="60">
        <v>5993</v>
      </c>
      <c r="S31" s="392">
        <v>33</v>
      </c>
      <c r="T31" s="122">
        <v>522</v>
      </c>
      <c r="U31" s="59">
        <v>1409</v>
      </c>
      <c r="V31" s="59">
        <v>2680</v>
      </c>
      <c r="W31" s="59">
        <v>74</v>
      </c>
      <c r="X31" s="59">
        <v>1920</v>
      </c>
      <c r="Y31" s="59">
        <v>15938</v>
      </c>
      <c r="Z31" s="59">
        <v>0</v>
      </c>
      <c r="AA31" s="122">
        <v>3533</v>
      </c>
      <c r="AB31" s="59">
        <v>6127</v>
      </c>
      <c r="AC31" s="122">
        <v>3336</v>
      </c>
      <c r="AD31" s="122">
        <v>1234</v>
      </c>
      <c r="AE31" s="60">
        <v>48</v>
      </c>
      <c r="AF31" s="251">
        <f t="shared" si="0"/>
        <v>336982</v>
      </c>
    </row>
    <row r="32" spans="1:32" ht="18.75" thickBot="1" thickTop="1">
      <c r="A32" s="113" t="s">
        <v>301</v>
      </c>
      <c r="B32" s="44"/>
      <c r="C32" s="53"/>
      <c r="D32" s="53" t="s">
        <v>142</v>
      </c>
      <c r="E32" s="53"/>
      <c r="F32" s="54">
        <v>110</v>
      </c>
      <c r="G32" s="55">
        <v>0</v>
      </c>
      <c r="H32" s="55">
        <v>11</v>
      </c>
      <c r="I32" s="55">
        <v>0</v>
      </c>
      <c r="J32" s="55">
        <v>288</v>
      </c>
      <c r="K32" s="55">
        <v>2</v>
      </c>
      <c r="L32" s="55">
        <v>139</v>
      </c>
      <c r="M32" s="55">
        <v>410</v>
      </c>
      <c r="N32" s="55">
        <v>0</v>
      </c>
      <c r="O32" s="55">
        <v>0</v>
      </c>
      <c r="P32" s="55">
        <v>99</v>
      </c>
      <c r="Q32" s="55">
        <v>2176</v>
      </c>
      <c r="R32" s="56">
        <v>1606</v>
      </c>
      <c r="S32" s="391">
        <v>0</v>
      </c>
      <c r="T32" s="121">
        <v>46</v>
      </c>
      <c r="U32" s="55">
        <v>4019</v>
      </c>
      <c r="V32" s="55">
        <v>0</v>
      </c>
      <c r="W32" s="55">
        <v>58</v>
      </c>
      <c r="X32" s="55">
        <v>0</v>
      </c>
      <c r="Y32" s="55">
        <v>0</v>
      </c>
      <c r="Z32" s="55">
        <v>0</v>
      </c>
      <c r="AA32" s="121">
        <v>31</v>
      </c>
      <c r="AB32" s="55">
        <v>157</v>
      </c>
      <c r="AC32" s="121">
        <v>1313</v>
      </c>
      <c r="AD32" s="121">
        <v>0</v>
      </c>
      <c r="AE32" s="56">
        <v>0</v>
      </c>
      <c r="AF32" s="250">
        <f t="shared" si="0"/>
        <v>10465</v>
      </c>
    </row>
    <row r="33" spans="1:32" ht="18.75" thickBot="1" thickTop="1">
      <c r="A33" s="113" t="s">
        <v>302</v>
      </c>
      <c r="B33" s="44"/>
      <c r="C33" s="41" t="s">
        <v>143</v>
      </c>
      <c r="D33" s="57"/>
      <c r="E33" s="57"/>
      <c r="F33" s="58">
        <v>591688</v>
      </c>
      <c r="G33" s="59">
        <v>776989</v>
      </c>
      <c r="H33" s="59">
        <v>299816</v>
      </c>
      <c r="I33" s="59">
        <v>491167</v>
      </c>
      <c r="J33" s="59">
        <v>308065</v>
      </c>
      <c r="K33" s="59">
        <v>655934</v>
      </c>
      <c r="L33" s="59">
        <v>64119</v>
      </c>
      <c r="M33" s="59">
        <v>95146</v>
      </c>
      <c r="N33" s="59">
        <v>123241</v>
      </c>
      <c r="O33" s="59">
        <v>190827</v>
      </c>
      <c r="P33" s="59">
        <v>54043</v>
      </c>
      <c r="Q33" s="59">
        <v>269966</v>
      </c>
      <c r="R33" s="60">
        <v>166376</v>
      </c>
      <c r="S33" s="392">
        <v>438457</v>
      </c>
      <c r="T33" s="122">
        <v>7692</v>
      </c>
      <c r="U33" s="59">
        <v>19175</v>
      </c>
      <c r="V33" s="59">
        <v>88783</v>
      </c>
      <c r="W33" s="59">
        <v>30884</v>
      </c>
      <c r="X33" s="59">
        <v>10140</v>
      </c>
      <c r="Y33" s="59">
        <v>80649</v>
      </c>
      <c r="Z33" s="59">
        <v>99435</v>
      </c>
      <c r="AA33" s="122">
        <v>10863</v>
      </c>
      <c r="AB33" s="59">
        <v>28359</v>
      </c>
      <c r="AC33" s="122">
        <v>66066</v>
      </c>
      <c r="AD33" s="122">
        <v>109542</v>
      </c>
      <c r="AE33" s="60">
        <v>48563</v>
      </c>
      <c r="AF33" s="251">
        <f t="shared" si="0"/>
        <v>5125985</v>
      </c>
    </row>
    <row r="34" spans="1:32" ht="18.75" thickBot="1" thickTop="1">
      <c r="A34" s="113" t="s">
        <v>303</v>
      </c>
      <c r="B34" s="44"/>
      <c r="C34" s="41"/>
      <c r="D34" s="57" t="s">
        <v>144</v>
      </c>
      <c r="E34" s="57"/>
      <c r="F34" s="58">
        <v>570171</v>
      </c>
      <c r="G34" s="59">
        <v>776989</v>
      </c>
      <c r="H34" s="59">
        <v>262943</v>
      </c>
      <c r="I34" s="59">
        <v>465818</v>
      </c>
      <c r="J34" s="59">
        <v>298757</v>
      </c>
      <c r="K34" s="59">
        <v>641216</v>
      </c>
      <c r="L34" s="59">
        <v>61073</v>
      </c>
      <c r="M34" s="59">
        <v>95146</v>
      </c>
      <c r="N34" s="59">
        <v>121797</v>
      </c>
      <c r="O34" s="59">
        <v>190827</v>
      </c>
      <c r="P34" s="59">
        <v>48112</v>
      </c>
      <c r="Q34" s="59">
        <v>247002</v>
      </c>
      <c r="R34" s="60">
        <v>165976</v>
      </c>
      <c r="S34" s="392">
        <v>437637</v>
      </c>
      <c r="T34" s="122">
        <v>7642</v>
      </c>
      <c r="U34" s="59">
        <v>18660</v>
      </c>
      <c r="V34" s="59">
        <v>77089</v>
      </c>
      <c r="W34" s="59">
        <v>30884</v>
      </c>
      <c r="X34" s="59">
        <v>5123</v>
      </c>
      <c r="Y34" s="59">
        <v>74279</v>
      </c>
      <c r="Z34" s="59">
        <v>99435</v>
      </c>
      <c r="AA34" s="122">
        <v>10791</v>
      </c>
      <c r="AB34" s="59">
        <v>28332</v>
      </c>
      <c r="AC34" s="122">
        <v>65697</v>
      </c>
      <c r="AD34" s="122">
        <v>72048</v>
      </c>
      <c r="AE34" s="60">
        <v>48563</v>
      </c>
      <c r="AF34" s="251">
        <f t="shared" si="0"/>
        <v>4922007</v>
      </c>
    </row>
    <row r="35" spans="1:32" ht="18.75" thickBot="1" thickTop="1">
      <c r="A35" s="113" t="s">
        <v>304</v>
      </c>
      <c r="B35" s="44"/>
      <c r="C35" s="41"/>
      <c r="D35" s="57" t="s">
        <v>145</v>
      </c>
      <c r="E35" s="57"/>
      <c r="F35" s="58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392">
        <v>0</v>
      </c>
      <c r="T35" s="122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122">
        <v>0</v>
      </c>
      <c r="AB35" s="59">
        <v>0</v>
      </c>
      <c r="AC35" s="122">
        <v>0</v>
      </c>
      <c r="AD35" s="122">
        <v>0</v>
      </c>
      <c r="AE35" s="60">
        <v>0</v>
      </c>
      <c r="AF35" s="251">
        <f t="shared" si="0"/>
        <v>0</v>
      </c>
    </row>
    <row r="36" spans="1:32" ht="18.75" thickBot="1" thickTop="1">
      <c r="A36" s="113" t="s">
        <v>305</v>
      </c>
      <c r="B36" s="44"/>
      <c r="C36" s="41"/>
      <c r="D36" s="57" t="s">
        <v>137</v>
      </c>
      <c r="E36" s="57"/>
      <c r="F36" s="58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11167</v>
      </c>
      <c r="R36" s="60">
        <v>0</v>
      </c>
      <c r="S36" s="392">
        <v>0</v>
      </c>
      <c r="T36" s="122">
        <v>0</v>
      </c>
      <c r="U36" s="59">
        <v>515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122">
        <v>0</v>
      </c>
      <c r="AB36" s="59">
        <v>0</v>
      </c>
      <c r="AC36" s="122">
        <v>0</v>
      </c>
      <c r="AD36" s="122">
        <v>0</v>
      </c>
      <c r="AE36" s="60">
        <v>0</v>
      </c>
      <c r="AF36" s="251">
        <f t="shared" si="0"/>
        <v>11682</v>
      </c>
    </row>
    <row r="37" spans="1:32" ht="18.75" thickBot="1" thickTop="1">
      <c r="A37" s="113" t="s">
        <v>306</v>
      </c>
      <c r="B37" s="44"/>
      <c r="C37" s="41"/>
      <c r="D37" s="57" t="s">
        <v>146</v>
      </c>
      <c r="E37" s="57"/>
      <c r="F37" s="58">
        <v>0</v>
      </c>
      <c r="G37" s="59">
        <v>0</v>
      </c>
      <c r="H37" s="59">
        <v>0</v>
      </c>
      <c r="I37" s="59">
        <v>0</v>
      </c>
      <c r="J37" s="59">
        <v>7731</v>
      </c>
      <c r="K37" s="59">
        <v>0</v>
      </c>
      <c r="L37" s="59">
        <v>0</v>
      </c>
      <c r="M37" s="59">
        <v>0</v>
      </c>
      <c r="N37" s="59">
        <v>1444</v>
      </c>
      <c r="O37" s="59">
        <v>0</v>
      </c>
      <c r="P37" s="59">
        <v>0</v>
      </c>
      <c r="Q37" s="59">
        <v>0</v>
      </c>
      <c r="R37" s="60">
        <v>0</v>
      </c>
      <c r="S37" s="392">
        <v>0</v>
      </c>
      <c r="T37" s="122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122">
        <v>0</v>
      </c>
      <c r="AB37" s="59">
        <v>0</v>
      </c>
      <c r="AC37" s="122">
        <v>0</v>
      </c>
      <c r="AD37" s="122">
        <v>0</v>
      </c>
      <c r="AE37" s="60">
        <v>0</v>
      </c>
      <c r="AF37" s="251">
        <f t="shared" si="0"/>
        <v>9175</v>
      </c>
    </row>
    <row r="38" spans="1:32" ht="18.75" thickBot="1" thickTop="1">
      <c r="A38" s="113" t="s">
        <v>307</v>
      </c>
      <c r="B38" s="61"/>
      <c r="C38" s="53"/>
      <c r="D38" s="53" t="s">
        <v>147</v>
      </c>
      <c r="E38" s="53"/>
      <c r="F38" s="54">
        <v>21517</v>
      </c>
      <c r="G38" s="55">
        <v>0</v>
      </c>
      <c r="H38" s="55">
        <v>36873</v>
      </c>
      <c r="I38" s="55">
        <v>25349</v>
      </c>
      <c r="J38" s="55">
        <v>1577</v>
      </c>
      <c r="K38" s="55">
        <v>14718</v>
      </c>
      <c r="L38" s="55">
        <v>3046</v>
      </c>
      <c r="M38" s="55">
        <v>0</v>
      </c>
      <c r="N38" s="55">
        <v>0</v>
      </c>
      <c r="O38" s="55">
        <v>0</v>
      </c>
      <c r="P38" s="55">
        <v>5931</v>
      </c>
      <c r="Q38" s="55">
        <v>11797</v>
      </c>
      <c r="R38" s="56">
        <v>400</v>
      </c>
      <c r="S38" s="391">
        <v>820</v>
      </c>
      <c r="T38" s="121">
        <v>50</v>
      </c>
      <c r="U38" s="55">
        <v>0</v>
      </c>
      <c r="V38" s="55">
        <v>11694</v>
      </c>
      <c r="W38" s="55">
        <v>0</v>
      </c>
      <c r="X38" s="55">
        <v>5017</v>
      </c>
      <c r="Y38" s="55">
        <v>6370</v>
      </c>
      <c r="Z38" s="55">
        <v>0</v>
      </c>
      <c r="AA38" s="121">
        <v>72</v>
      </c>
      <c r="AB38" s="55">
        <v>27</v>
      </c>
      <c r="AC38" s="121">
        <v>369</v>
      </c>
      <c r="AD38" s="121">
        <v>37494</v>
      </c>
      <c r="AE38" s="56">
        <v>0</v>
      </c>
      <c r="AF38" s="250">
        <f t="shared" si="0"/>
        <v>183121</v>
      </c>
    </row>
    <row r="39" spans="1:32" ht="18.75" thickBot="1" thickTop="1">
      <c r="A39" s="113" t="s">
        <v>308</v>
      </c>
      <c r="B39" s="61" t="s">
        <v>148</v>
      </c>
      <c r="C39" s="53"/>
      <c r="D39" s="53"/>
      <c r="E39" s="53"/>
      <c r="F39" s="54">
        <v>0</v>
      </c>
      <c r="G39" s="55">
        <v>493033</v>
      </c>
      <c r="H39" s="55">
        <v>470462</v>
      </c>
      <c r="I39" s="55">
        <v>265946</v>
      </c>
      <c r="J39" s="55">
        <v>236908</v>
      </c>
      <c r="K39" s="55">
        <v>518072</v>
      </c>
      <c r="L39" s="55">
        <v>70919</v>
      </c>
      <c r="M39" s="55">
        <v>87085</v>
      </c>
      <c r="N39" s="55">
        <v>155749</v>
      </c>
      <c r="O39" s="55">
        <v>150180</v>
      </c>
      <c r="P39" s="55">
        <v>22037</v>
      </c>
      <c r="Q39" s="55">
        <v>0</v>
      </c>
      <c r="R39" s="56">
        <v>30664</v>
      </c>
      <c r="S39" s="391">
        <v>236015</v>
      </c>
      <c r="T39" s="121">
        <v>15532</v>
      </c>
      <c r="U39" s="55">
        <v>14573</v>
      </c>
      <c r="V39" s="55">
        <v>55073</v>
      </c>
      <c r="W39" s="55">
        <v>12769</v>
      </c>
      <c r="X39" s="55">
        <v>21284</v>
      </c>
      <c r="Y39" s="55">
        <v>21133</v>
      </c>
      <c r="Z39" s="55">
        <v>1470</v>
      </c>
      <c r="AA39" s="121">
        <v>86222</v>
      </c>
      <c r="AB39" s="55">
        <v>26467</v>
      </c>
      <c r="AC39" s="121">
        <v>1405</v>
      </c>
      <c r="AD39" s="121">
        <v>0</v>
      </c>
      <c r="AE39" s="56">
        <v>0</v>
      </c>
      <c r="AF39" s="250">
        <f t="shared" si="0"/>
        <v>2992998</v>
      </c>
    </row>
    <row r="40" spans="1:32" ht="18.75" thickBot="1" thickTop="1">
      <c r="A40" s="113" t="s">
        <v>309</v>
      </c>
      <c r="B40" s="61" t="s">
        <v>149</v>
      </c>
      <c r="C40" s="53"/>
      <c r="D40" s="53"/>
      <c r="E40" s="53"/>
      <c r="F40" s="54">
        <v>444930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245460</v>
      </c>
      <c r="R40" s="56">
        <v>0</v>
      </c>
      <c r="S40" s="391">
        <v>0</v>
      </c>
      <c r="T40" s="121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121">
        <v>0</v>
      </c>
      <c r="AB40" s="55">
        <v>0</v>
      </c>
      <c r="AC40" s="121">
        <v>0</v>
      </c>
      <c r="AD40" s="121">
        <v>110520</v>
      </c>
      <c r="AE40" s="56">
        <v>19944</v>
      </c>
      <c r="AF40" s="250">
        <f t="shared" si="0"/>
        <v>820854</v>
      </c>
    </row>
    <row r="41" spans="1:32" ht="18.75" thickBot="1" thickTop="1">
      <c r="A41" s="113" t="s">
        <v>310</v>
      </c>
      <c r="B41" s="44" t="s">
        <v>150</v>
      </c>
      <c r="C41" s="53"/>
      <c r="D41" s="53"/>
      <c r="E41" s="53"/>
      <c r="F41" s="54">
        <v>915</v>
      </c>
      <c r="G41" s="55">
        <v>0</v>
      </c>
      <c r="H41" s="55">
        <v>0</v>
      </c>
      <c r="I41" s="55">
        <v>0</v>
      </c>
      <c r="J41" s="55">
        <v>3575</v>
      </c>
      <c r="K41" s="55">
        <v>0</v>
      </c>
      <c r="L41" s="55">
        <v>66</v>
      </c>
      <c r="M41" s="55">
        <v>0</v>
      </c>
      <c r="N41" s="55">
        <v>6</v>
      </c>
      <c r="O41" s="55">
        <v>0</v>
      </c>
      <c r="P41" s="55">
        <v>0</v>
      </c>
      <c r="Q41" s="55">
        <v>110</v>
      </c>
      <c r="R41" s="56">
        <v>28</v>
      </c>
      <c r="S41" s="391">
        <v>0</v>
      </c>
      <c r="T41" s="121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121">
        <v>0</v>
      </c>
      <c r="AB41" s="55">
        <v>0</v>
      </c>
      <c r="AC41" s="121">
        <v>0</v>
      </c>
      <c r="AD41" s="121">
        <v>0</v>
      </c>
      <c r="AE41" s="56">
        <v>108</v>
      </c>
      <c r="AF41" s="250">
        <f t="shared" si="0"/>
        <v>4808</v>
      </c>
    </row>
    <row r="42" spans="1:32" ht="18.75" thickBot="1" thickTop="1">
      <c r="A42" s="113" t="s">
        <v>311</v>
      </c>
      <c r="B42" s="44"/>
      <c r="C42" s="53" t="s">
        <v>151</v>
      </c>
      <c r="D42" s="53"/>
      <c r="E42" s="53"/>
      <c r="F42" s="54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  <c r="S42" s="391">
        <v>0</v>
      </c>
      <c r="T42" s="121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121">
        <v>0</v>
      </c>
      <c r="AB42" s="55">
        <v>0</v>
      </c>
      <c r="AC42" s="121">
        <v>0</v>
      </c>
      <c r="AD42" s="121">
        <v>0</v>
      </c>
      <c r="AE42" s="56">
        <v>0</v>
      </c>
      <c r="AF42" s="250">
        <f t="shared" si="0"/>
        <v>0</v>
      </c>
    </row>
    <row r="43" spans="1:32" ht="18.75" thickBot="1" thickTop="1">
      <c r="A43" s="113" t="s">
        <v>312</v>
      </c>
      <c r="B43" s="44"/>
      <c r="C43" s="53" t="s">
        <v>152</v>
      </c>
      <c r="D43" s="53"/>
      <c r="E43" s="53"/>
      <c r="F43" s="54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31</v>
      </c>
      <c r="M43" s="55">
        <v>0</v>
      </c>
      <c r="N43" s="55">
        <v>0</v>
      </c>
      <c r="O43" s="55">
        <v>0</v>
      </c>
      <c r="P43" s="55">
        <v>0</v>
      </c>
      <c r="Q43" s="55">
        <v>110</v>
      </c>
      <c r="R43" s="56">
        <v>0</v>
      </c>
      <c r="S43" s="391">
        <v>0</v>
      </c>
      <c r="T43" s="121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121">
        <v>0</v>
      </c>
      <c r="AB43" s="55">
        <v>0</v>
      </c>
      <c r="AC43" s="121">
        <v>0</v>
      </c>
      <c r="AD43" s="121">
        <v>0</v>
      </c>
      <c r="AE43" s="56">
        <v>0</v>
      </c>
      <c r="AF43" s="250">
        <f t="shared" si="0"/>
        <v>141</v>
      </c>
    </row>
    <row r="44" spans="1:32" ht="18.75" thickBot="1" thickTop="1">
      <c r="A44" s="113" t="s">
        <v>313</v>
      </c>
      <c r="B44" s="61"/>
      <c r="C44" s="53" t="s">
        <v>153</v>
      </c>
      <c r="D44" s="53"/>
      <c r="E44" s="53"/>
      <c r="F44" s="54">
        <v>915</v>
      </c>
      <c r="G44" s="55">
        <v>0</v>
      </c>
      <c r="H44" s="55">
        <v>0</v>
      </c>
      <c r="I44" s="55">
        <v>0</v>
      </c>
      <c r="J44" s="55">
        <v>3575</v>
      </c>
      <c r="K44" s="55">
        <v>0</v>
      </c>
      <c r="L44" s="55">
        <v>35</v>
      </c>
      <c r="M44" s="55">
        <v>0</v>
      </c>
      <c r="N44" s="55">
        <v>6</v>
      </c>
      <c r="O44" s="55">
        <v>0</v>
      </c>
      <c r="P44" s="55">
        <v>0</v>
      </c>
      <c r="Q44" s="55">
        <v>0</v>
      </c>
      <c r="R44" s="56">
        <v>28</v>
      </c>
      <c r="S44" s="391">
        <v>0</v>
      </c>
      <c r="T44" s="121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121">
        <v>0</v>
      </c>
      <c r="AB44" s="55">
        <v>0</v>
      </c>
      <c r="AC44" s="121">
        <v>0</v>
      </c>
      <c r="AD44" s="121">
        <v>0</v>
      </c>
      <c r="AE44" s="56">
        <v>108</v>
      </c>
      <c r="AF44" s="250">
        <f t="shared" si="0"/>
        <v>4667</v>
      </c>
    </row>
    <row r="45" spans="1:32" ht="18.75" thickBot="1" thickTop="1">
      <c r="A45" s="113" t="s">
        <v>272</v>
      </c>
      <c r="B45" s="44" t="s">
        <v>154</v>
      </c>
      <c r="C45" s="53"/>
      <c r="D45" s="53"/>
      <c r="E45" s="53"/>
      <c r="F45" s="54">
        <v>62569</v>
      </c>
      <c r="G45" s="55">
        <v>12413</v>
      </c>
      <c r="H45" s="55">
        <v>0</v>
      </c>
      <c r="I45" s="55">
        <v>11338</v>
      </c>
      <c r="J45" s="55">
        <v>5884</v>
      </c>
      <c r="K45" s="55">
        <v>7958</v>
      </c>
      <c r="L45" s="55">
        <v>1058</v>
      </c>
      <c r="M45" s="55">
        <v>937</v>
      </c>
      <c r="N45" s="55">
        <v>615</v>
      </c>
      <c r="O45" s="55">
        <v>15986</v>
      </c>
      <c r="P45" s="55">
        <v>13058</v>
      </c>
      <c r="Q45" s="55">
        <v>5829</v>
      </c>
      <c r="R45" s="56">
        <v>12907</v>
      </c>
      <c r="S45" s="391">
        <v>12790</v>
      </c>
      <c r="T45" s="121">
        <v>40</v>
      </c>
      <c r="U45" s="55">
        <v>500</v>
      </c>
      <c r="V45" s="55">
        <v>0</v>
      </c>
      <c r="W45" s="55">
        <v>297</v>
      </c>
      <c r="X45" s="55">
        <v>1962</v>
      </c>
      <c r="Y45" s="55">
        <v>0</v>
      </c>
      <c r="Z45" s="55">
        <v>1470</v>
      </c>
      <c r="AA45" s="121">
        <v>2000</v>
      </c>
      <c r="AB45" s="55">
        <v>8</v>
      </c>
      <c r="AC45" s="121">
        <v>0</v>
      </c>
      <c r="AD45" s="121">
        <v>0</v>
      </c>
      <c r="AE45" s="56">
        <v>261</v>
      </c>
      <c r="AF45" s="250">
        <f t="shared" si="0"/>
        <v>169880</v>
      </c>
    </row>
    <row r="46" spans="1:32" ht="18.75" thickBot="1" thickTop="1">
      <c r="A46" s="113" t="s">
        <v>273</v>
      </c>
      <c r="B46" s="44"/>
      <c r="C46" s="53" t="s">
        <v>155</v>
      </c>
      <c r="D46" s="53"/>
      <c r="E46" s="53"/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  <c r="S46" s="391">
        <v>0</v>
      </c>
      <c r="T46" s="121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121">
        <v>0</v>
      </c>
      <c r="AB46" s="55">
        <v>0</v>
      </c>
      <c r="AC46" s="121">
        <v>0</v>
      </c>
      <c r="AD46" s="121">
        <v>0</v>
      </c>
      <c r="AE46" s="56">
        <v>0</v>
      </c>
      <c r="AF46" s="250">
        <f t="shared" si="0"/>
        <v>0</v>
      </c>
    </row>
    <row r="47" spans="1:32" ht="18.75" thickBot="1" thickTop="1">
      <c r="A47" s="113" t="s">
        <v>274</v>
      </c>
      <c r="B47" s="61"/>
      <c r="C47" s="53" t="s">
        <v>156</v>
      </c>
      <c r="D47" s="53"/>
      <c r="E47" s="53"/>
      <c r="F47" s="54">
        <v>62569</v>
      </c>
      <c r="G47" s="55">
        <v>12413</v>
      </c>
      <c r="H47" s="55">
        <v>0</v>
      </c>
      <c r="I47" s="55">
        <v>11338</v>
      </c>
      <c r="J47" s="55">
        <v>5884</v>
      </c>
      <c r="K47" s="55">
        <v>7958</v>
      </c>
      <c r="L47" s="55">
        <v>1058</v>
      </c>
      <c r="M47" s="55">
        <v>937</v>
      </c>
      <c r="N47" s="55">
        <v>615</v>
      </c>
      <c r="O47" s="55">
        <v>15986</v>
      </c>
      <c r="P47" s="55">
        <v>13058</v>
      </c>
      <c r="Q47" s="55">
        <v>5829</v>
      </c>
      <c r="R47" s="56">
        <v>12907</v>
      </c>
      <c r="S47" s="391">
        <v>12790</v>
      </c>
      <c r="T47" s="121">
        <v>40</v>
      </c>
      <c r="U47" s="55">
        <v>500</v>
      </c>
      <c r="V47" s="55">
        <v>0</v>
      </c>
      <c r="W47" s="55">
        <v>297</v>
      </c>
      <c r="X47" s="55">
        <v>1962</v>
      </c>
      <c r="Y47" s="55">
        <v>0</v>
      </c>
      <c r="Z47" s="55">
        <v>1470</v>
      </c>
      <c r="AA47" s="121">
        <v>2000</v>
      </c>
      <c r="AB47" s="55">
        <v>8</v>
      </c>
      <c r="AC47" s="121">
        <v>0</v>
      </c>
      <c r="AD47" s="121">
        <v>0</v>
      </c>
      <c r="AE47" s="56">
        <v>261</v>
      </c>
      <c r="AF47" s="250">
        <f t="shared" si="0"/>
        <v>169880</v>
      </c>
    </row>
    <row r="48" spans="1:32" ht="18.75" thickBot="1" thickTop="1">
      <c r="A48" s="113" t="s">
        <v>275</v>
      </c>
      <c r="B48" s="61" t="s">
        <v>157</v>
      </c>
      <c r="C48" s="53"/>
      <c r="D48" s="53"/>
      <c r="E48" s="53"/>
      <c r="F48" s="54">
        <v>0</v>
      </c>
      <c r="G48" s="55">
        <v>480620</v>
      </c>
      <c r="H48" s="55">
        <v>470462</v>
      </c>
      <c r="I48" s="55">
        <v>254608</v>
      </c>
      <c r="J48" s="55">
        <v>234599</v>
      </c>
      <c r="K48" s="55">
        <v>510114</v>
      </c>
      <c r="L48" s="55">
        <v>69927</v>
      </c>
      <c r="M48" s="55">
        <v>86148</v>
      </c>
      <c r="N48" s="55">
        <v>155140</v>
      </c>
      <c r="O48" s="55">
        <v>134194</v>
      </c>
      <c r="P48" s="55">
        <v>8979</v>
      </c>
      <c r="Q48" s="55">
        <v>0</v>
      </c>
      <c r="R48" s="56">
        <v>17785</v>
      </c>
      <c r="S48" s="391">
        <v>223225</v>
      </c>
      <c r="T48" s="121">
        <v>15492</v>
      </c>
      <c r="U48" s="55">
        <v>14073</v>
      </c>
      <c r="V48" s="55">
        <v>55073</v>
      </c>
      <c r="W48" s="55">
        <v>12472</v>
      </c>
      <c r="X48" s="55">
        <v>19322</v>
      </c>
      <c r="Y48" s="55">
        <v>21133</v>
      </c>
      <c r="Z48" s="55">
        <v>0</v>
      </c>
      <c r="AA48" s="121">
        <v>84222</v>
      </c>
      <c r="AB48" s="55">
        <v>26459</v>
      </c>
      <c r="AC48" s="121">
        <v>1405</v>
      </c>
      <c r="AD48" s="121">
        <v>0</v>
      </c>
      <c r="AE48" s="56">
        <v>0</v>
      </c>
      <c r="AF48" s="250">
        <f t="shared" si="0"/>
        <v>2895452</v>
      </c>
    </row>
    <row r="49" spans="1:32" ht="18.75" thickBot="1" thickTop="1">
      <c r="A49" s="113" t="s">
        <v>276</v>
      </c>
      <c r="B49" s="61" t="s">
        <v>158</v>
      </c>
      <c r="C49" s="53"/>
      <c r="D49" s="53"/>
      <c r="E49" s="53"/>
      <c r="F49" s="54">
        <v>506584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251179</v>
      </c>
      <c r="R49" s="56">
        <v>0</v>
      </c>
      <c r="S49" s="391">
        <v>0</v>
      </c>
      <c r="T49" s="121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121">
        <v>0</v>
      </c>
      <c r="AB49" s="55">
        <v>0</v>
      </c>
      <c r="AC49" s="121">
        <v>0</v>
      </c>
      <c r="AD49" s="121">
        <v>110520</v>
      </c>
      <c r="AE49" s="56">
        <v>20097</v>
      </c>
      <c r="AF49" s="250">
        <f t="shared" si="0"/>
        <v>888380</v>
      </c>
    </row>
    <row r="50" spans="1:32" ht="18.75" thickBot="1" thickTop="1">
      <c r="A50" s="113" t="s">
        <v>277</v>
      </c>
      <c r="B50" s="44" t="s">
        <v>159</v>
      </c>
      <c r="C50" s="41"/>
      <c r="D50" s="41"/>
      <c r="E50" s="4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393"/>
      <c r="T50" s="123"/>
      <c r="U50" s="63"/>
      <c r="V50" s="63"/>
      <c r="W50" s="63"/>
      <c r="X50" s="63"/>
      <c r="Y50" s="63"/>
      <c r="Z50" s="63"/>
      <c r="AA50" s="123"/>
      <c r="AB50" s="63"/>
      <c r="AC50" s="123"/>
      <c r="AD50" s="123"/>
      <c r="AE50" s="64"/>
      <c r="AF50" s="252"/>
    </row>
    <row r="51" spans="1:32" ht="18.75" thickBot="1" thickTop="1">
      <c r="A51" s="113"/>
      <c r="B51" s="61" t="s">
        <v>160</v>
      </c>
      <c r="C51" s="53"/>
      <c r="D51" s="53"/>
      <c r="E51" s="53"/>
      <c r="F51" s="54">
        <v>-664735</v>
      </c>
      <c r="G51" s="55">
        <v>409369</v>
      </c>
      <c r="H51" s="55">
        <v>0</v>
      </c>
      <c r="I51" s="55">
        <v>80367</v>
      </c>
      <c r="J51" s="55">
        <v>51483</v>
      </c>
      <c r="K51" s="55">
        <v>300000</v>
      </c>
      <c r="L51" s="55">
        <v>646667</v>
      </c>
      <c r="M51" s="55">
        <v>79512</v>
      </c>
      <c r="N51" s="55">
        <v>155442</v>
      </c>
      <c r="O51" s="55">
        <v>0</v>
      </c>
      <c r="P51" s="55">
        <v>9498</v>
      </c>
      <c r="Q51" s="55">
        <v>44181</v>
      </c>
      <c r="R51" s="56">
        <v>-441483</v>
      </c>
      <c r="S51" s="391">
        <v>121427</v>
      </c>
      <c r="T51" s="121">
        <v>1298</v>
      </c>
      <c r="U51" s="55">
        <v>89</v>
      </c>
      <c r="V51" s="55">
        <v>10247</v>
      </c>
      <c r="W51" s="55">
        <v>-44115</v>
      </c>
      <c r="X51" s="55">
        <v>-52083</v>
      </c>
      <c r="Y51" s="55">
        <v>73305</v>
      </c>
      <c r="Z51" s="55">
        <v>-44009</v>
      </c>
      <c r="AA51" s="121">
        <v>0</v>
      </c>
      <c r="AB51" s="55">
        <v>9665</v>
      </c>
      <c r="AC51" s="121">
        <v>137337</v>
      </c>
      <c r="AD51" s="121">
        <v>-279673</v>
      </c>
      <c r="AE51" s="56">
        <v>-143587</v>
      </c>
      <c r="AF51" s="250">
        <f>SUM(F51:AE51)</f>
        <v>460202</v>
      </c>
    </row>
    <row r="52" spans="1:32" ht="18.75" thickBot="1" thickTop="1">
      <c r="A52" s="113" t="s">
        <v>314</v>
      </c>
      <c r="B52" s="44" t="s">
        <v>161</v>
      </c>
      <c r="C52" s="41"/>
      <c r="D52" s="41"/>
      <c r="E52" s="4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393"/>
      <c r="T52" s="123"/>
      <c r="U52" s="63"/>
      <c r="V52" s="63"/>
      <c r="W52" s="63"/>
      <c r="X52" s="63"/>
      <c r="Y52" s="63"/>
      <c r="Z52" s="63"/>
      <c r="AA52" s="123"/>
      <c r="AB52" s="63"/>
      <c r="AC52" s="123"/>
      <c r="AD52" s="123"/>
      <c r="AE52" s="64"/>
      <c r="AF52" s="252"/>
    </row>
    <row r="53" spans="1:32" ht="18.75" thickBot="1" thickTop="1">
      <c r="A53" s="113"/>
      <c r="B53" s="50"/>
      <c r="C53" s="109" t="s">
        <v>271</v>
      </c>
      <c r="D53" s="43"/>
      <c r="E53" s="43"/>
      <c r="F53" s="385">
        <v>-1171319</v>
      </c>
      <c r="G53" s="386">
        <v>889989</v>
      </c>
      <c r="H53" s="386">
        <v>470462</v>
      </c>
      <c r="I53" s="386">
        <v>334975</v>
      </c>
      <c r="J53" s="386">
        <v>286082</v>
      </c>
      <c r="K53" s="386">
        <v>810114</v>
      </c>
      <c r="L53" s="386">
        <v>716594</v>
      </c>
      <c r="M53" s="386">
        <v>165660</v>
      </c>
      <c r="N53" s="386">
        <v>310582</v>
      </c>
      <c r="O53" s="386">
        <v>134194</v>
      </c>
      <c r="P53" s="386">
        <v>18477</v>
      </c>
      <c r="Q53" s="386">
        <v>-206998</v>
      </c>
      <c r="R53" s="387">
        <v>-423698</v>
      </c>
      <c r="S53" s="394">
        <v>344652</v>
      </c>
      <c r="T53" s="388">
        <v>16790</v>
      </c>
      <c r="U53" s="386">
        <v>14162</v>
      </c>
      <c r="V53" s="386">
        <v>65320</v>
      </c>
      <c r="W53" s="386">
        <v>-31643</v>
      </c>
      <c r="X53" s="386">
        <v>-32761</v>
      </c>
      <c r="Y53" s="386">
        <v>94438</v>
      </c>
      <c r="Z53" s="386">
        <v>-44009</v>
      </c>
      <c r="AA53" s="388">
        <v>84222</v>
      </c>
      <c r="AB53" s="386">
        <v>36124</v>
      </c>
      <c r="AC53" s="388">
        <v>138742</v>
      </c>
      <c r="AD53" s="388">
        <v>-390193</v>
      </c>
      <c r="AE53" s="387">
        <v>-163684</v>
      </c>
      <c r="AF53" s="253">
        <f>SUM(F53:AE53)</f>
        <v>2467274</v>
      </c>
    </row>
    <row r="54" spans="1:32" ht="18" thickTop="1">
      <c r="A54" s="11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ht="17.25">
      <c r="A55" s="111"/>
      <c r="B55" s="41"/>
      <c r="C55" s="41"/>
      <c r="D55" s="41"/>
      <c r="E55" s="4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ht="17.25">
      <c r="A56" s="111"/>
    </row>
    <row r="57" ht="17.25">
      <c r="A57" s="111"/>
    </row>
    <row r="58" ht="17.25">
      <c r="A58" s="111"/>
    </row>
  </sheetData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showZeros="0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" sqref="B1"/>
    </sheetView>
  </sheetViews>
  <sheetFormatPr defaultColWidth="8.66015625" defaultRowHeight="18"/>
  <cols>
    <col min="1" max="1" width="0" style="0" hidden="1" customWidth="1"/>
    <col min="2" max="2" width="4.66015625" style="0" customWidth="1"/>
    <col min="3" max="3" width="32.41015625" style="0" customWidth="1"/>
    <col min="4" max="30" width="12.58203125" style="0" customWidth="1"/>
  </cols>
  <sheetData>
    <row r="1" spans="2:30" ht="21">
      <c r="B1" s="124" t="s">
        <v>316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2:30" ht="17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0" ht="18" thickBot="1">
      <c r="B3" s="139" t="s">
        <v>346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60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60</v>
      </c>
    </row>
    <row r="4" spans="2:30" ht="17.25">
      <c r="B4" s="191"/>
      <c r="C4" s="193"/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25"/>
      <c r="Q4" s="336"/>
      <c r="R4" s="192"/>
      <c r="S4" s="192"/>
      <c r="T4" s="192"/>
      <c r="U4" s="192"/>
      <c r="V4" s="192"/>
      <c r="W4" s="192"/>
      <c r="X4" s="192"/>
      <c r="Y4" s="132"/>
      <c r="Z4" s="132"/>
      <c r="AA4" s="132"/>
      <c r="AB4" s="192"/>
      <c r="AC4" s="125"/>
      <c r="AD4" s="167"/>
    </row>
    <row r="5" spans="2:30" ht="17.25">
      <c r="B5" s="20"/>
      <c r="C5" s="194" t="s">
        <v>61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337"/>
      <c r="R5" s="21"/>
      <c r="S5" s="21"/>
      <c r="T5" s="21"/>
      <c r="U5" s="21"/>
      <c r="V5" s="21"/>
      <c r="W5" s="21"/>
      <c r="X5" s="21"/>
      <c r="Y5" s="133"/>
      <c r="Z5" s="133"/>
      <c r="AA5" s="133"/>
      <c r="AB5" s="21"/>
      <c r="AC5" s="22"/>
      <c r="AD5" s="168"/>
    </row>
    <row r="6" spans="2:30" ht="17.25">
      <c r="B6" s="20"/>
      <c r="C6" s="194"/>
      <c r="D6" s="24" t="s">
        <v>552</v>
      </c>
      <c r="E6" s="23" t="s">
        <v>45</v>
      </c>
      <c r="F6" s="23" t="s">
        <v>553</v>
      </c>
      <c r="G6" s="23" t="s">
        <v>554</v>
      </c>
      <c r="H6" s="23" t="s">
        <v>555</v>
      </c>
      <c r="I6" s="23" t="s">
        <v>556</v>
      </c>
      <c r="J6" s="23" t="s">
        <v>557</v>
      </c>
      <c r="K6" s="23" t="s">
        <v>558</v>
      </c>
      <c r="L6" s="23" t="s">
        <v>559</v>
      </c>
      <c r="M6" s="23" t="s">
        <v>560</v>
      </c>
      <c r="N6" s="23" t="s">
        <v>561</v>
      </c>
      <c r="O6" s="23" t="s">
        <v>562</v>
      </c>
      <c r="P6" s="334" t="s">
        <v>563</v>
      </c>
      <c r="Q6" s="333" t="s">
        <v>564</v>
      </c>
      <c r="R6" s="280" t="s">
        <v>58</v>
      </c>
      <c r="S6" s="23" t="s">
        <v>565</v>
      </c>
      <c r="T6" s="23" t="s">
        <v>566</v>
      </c>
      <c r="U6" s="23" t="s">
        <v>567</v>
      </c>
      <c r="V6" s="23" t="s">
        <v>568</v>
      </c>
      <c r="W6" s="23" t="s">
        <v>569</v>
      </c>
      <c r="X6" s="23" t="s">
        <v>570</v>
      </c>
      <c r="Y6" s="134" t="s">
        <v>571</v>
      </c>
      <c r="Z6" s="134" t="s">
        <v>572</v>
      </c>
      <c r="AA6" s="134" t="s">
        <v>573</v>
      </c>
      <c r="AB6" s="23" t="s">
        <v>574</v>
      </c>
      <c r="AC6" s="25" t="s">
        <v>119</v>
      </c>
      <c r="AD6" s="169" t="s">
        <v>40</v>
      </c>
    </row>
    <row r="7" spans="2:30" ht="17.25">
      <c r="B7" s="158"/>
      <c r="C7" s="194" t="s">
        <v>62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337"/>
      <c r="R7" s="21"/>
      <c r="S7" s="21"/>
      <c r="T7" s="21"/>
      <c r="U7" s="21"/>
      <c r="V7" s="21"/>
      <c r="W7" s="21"/>
      <c r="X7" s="21"/>
      <c r="Y7" s="133"/>
      <c r="Z7" s="133"/>
      <c r="AA7" s="133"/>
      <c r="AB7" s="21"/>
      <c r="AC7" s="22"/>
      <c r="AD7" s="168"/>
    </row>
    <row r="8" spans="2:30" ht="18" thickBot="1">
      <c r="B8" s="26"/>
      <c r="C8" s="195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338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5">
        <v>243825</v>
      </c>
      <c r="Z8" s="135">
        <v>243841</v>
      </c>
      <c r="AA8" s="135">
        <v>244031</v>
      </c>
      <c r="AB8" s="28">
        <v>244040</v>
      </c>
      <c r="AC8" s="29">
        <v>244414</v>
      </c>
      <c r="AD8" s="170"/>
    </row>
    <row r="9" spans="1:30" ht="22.5" customHeight="1" thickBot="1" thickTop="1">
      <c r="A9" s="113" t="s">
        <v>381</v>
      </c>
      <c r="B9" s="554" t="s">
        <v>352</v>
      </c>
      <c r="C9" s="196" t="s">
        <v>347</v>
      </c>
      <c r="D9" s="159">
        <v>487207</v>
      </c>
      <c r="E9" s="160">
        <v>516455</v>
      </c>
      <c r="F9" s="160">
        <v>159530</v>
      </c>
      <c r="G9" s="160">
        <v>176199</v>
      </c>
      <c r="H9" s="160">
        <v>145105</v>
      </c>
      <c r="I9" s="160">
        <v>278712</v>
      </c>
      <c r="J9" s="160">
        <v>118941</v>
      </c>
      <c r="K9" s="160">
        <v>44398</v>
      </c>
      <c r="L9" s="160">
        <v>54601</v>
      </c>
      <c r="M9" s="160">
        <v>79133</v>
      </c>
      <c r="N9" s="160">
        <v>33041</v>
      </c>
      <c r="O9" s="160">
        <v>67236</v>
      </c>
      <c r="P9" s="161">
        <v>73265</v>
      </c>
      <c r="Q9" s="339">
        <v>157331</v>
      </c>
      <c r="R9" s="160">
        <v>4865</v>
      </c>
      <c r="S9" s="160">
        <v>23791</v>
      </c>
      <c r="T9" s="160">
        <v>43261</v>
      </c>
      <c r="U9" s="160">
        <v>12388</v>
      </c>
      <c r="V9" s="160">
        <v>22856</v>
      </c>
      <c r="W9" s="160">
        <v>1973</v>
      </c>
      <c r="X9" s="160">
        <v>14149</v>
      </c>
      <c r="Y9" s="162">
        <v>21263</v>
      </c>
      <c r="Z9" s="162">
        <v>13990</v>
      </c>
      <c r="AA9" s="162">
        <v>44100</v>
      </c>
      <c r="AB9" s="160">
        <v>10196</v>
      </c>
      <c r="AC9" s="161">
        <v>28047</v>
      </c>
      <c r="AD9" s="171">
        <f aca="true" t="shared" si="0" ref="AD9:AD47">SUM(D9:AC9)</f>
        <v>2632033</v>
      </c>
    </row>
    <row r="10" spans="1:30" ht="22.5" customHeight="1" thickBot="1" thickTop="1">
      <c r="A10" s="113" t="s">
        <v>382</v>
      </c>
      <c r="B10" s="555"/>
      <c r="C10" s="197" t="s">
        <v>348</v>
      </c>
      <c r="D10" s="163">
        <v>272114</v>
      </c>
      <c r="E10" s="164">
        <v>280160</v>
      </c>
      <c r="F10" s="164">
        <v>74780</v>
      </c>
      <c r="G10" s="164">
        <v>88165</v>
      </c>
      <c r="H10" s="164">
        <v>73648</v>
      </c>
      <c r="I10" s="164">
        <v>148917</v>
      </c>
      <c r="J10" s="164">
        <v>66498</v>
      </c>
      <c r="K10" s="164">
        <v>21139</v>
      </c>
      <c r="L10" s="164">
        <v>35677</v>
      </c>
      <c r="M10" s="164">
        <v>35174</v>
      </c>
      <c r="N10" s="164">
        <v>19558</v>
      </c>
      <c r="O10" s="164">
        <v>49922</v>
      </c>
      <c r="P10" s="165">
        <v>35982</v>
      </c>
      <c r="Q10" s="340">
        <v>93106</v>
      </c>
      <c r="R10" s="164">
        <v>2478</v>
      </c>
      <c r="S10" s="164">
        <v>12052</v>
      </c>
      <c r="T10" s="164">
        <v>20961</v>
      </c>
      <c r="U10" s="164">
        <v>6481</v>
      </c>
      <c r="V10" s="164">
        <v>11744</v>
      </c>
      <c r="W10" s="164">
        <v>1394</v>
      </c>
      <c r="X10" s="164">
        <v>6815</v>
      </c>
      <c r="Y10" s="166">
        <v>10513</v>
      </c>
      <c r="Z10" s="166">
        <v>7046</v>
      </c>
      <c r="AA10" s="166">
        <v>22622</v>
      </c>
      <c r="AB10" s="164">
        <v>5152</v>
      </c>
      <c r="AC10" s="165">
        <v>14894</v>
      </c>
      <c r="AD10" s="172">
        <f t="shared" si="0"/>
        <v>1416992</v>
      </c>
    </row>
    <row r="11" spans="1:30" ht="22.5" customHeight="1" thickBot="1" thickTop="1">
      <c r="A11" s="113" t="s">
        <v>383</v>
      </c>
      <c r="B11" s="555"/>
      <c r="C11" s="197" t="s">
        <v>349</v>
      </c>
      <c r="D11" s="163">
        <v>0</v>
      </c>
      <c r="E11" s="164">
        <v>0</v>
      </c>
      <c r="F11" s="164">
        <v>10614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6941</v>
      </c>
      <c r="M11" s="164">
        <v>0</v>
      </c>
      <c r="N11" s="164">
        <v>5088</v>
      </c>
      <c r="O11" s="164">
        <v>0</v>
      </c>
      <c r="P11" s="165">
        <v>0</v>
      </c>
      <c r="Q11" s="340">
        <v>1859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63</v>
      </c>
      <c r="Y11" s="166">
        <v>1985</v>
      </c>
      <c r="Z11" s="166">
        <v>2070</v>
      </c>
      <c r="AA11" s="166">
        <v>1590</v>
      </c>
      <c r="AB11" s="164">
        <v>1717</v>
      </c>
      <c r="AC11" s="165">
        <v>0</v>
      </c>
      <c r="AD11" s="172">
        <f t="shared" si="0"/>
        <v>31927</v>
      </c>
    </row>
    <row r="12" spans="1:30" ht="22.5" customHeight="1" thickBot="1" thickTop="1">
      <c r="A12" s="113" t="s">
        <v>384</v>
      </c>
      <c r="B12" s="555"/>
      <c r="C12" s="197" t="s">
        <v>350</v>
      </c>
      <c r="D12" s="163">
        <v>0</v>
      </c>
      <c r="E12" s="164">
        <v>240000</v>
      </c>
      <c r="F12" s="164">
        <v>50002</v>
      </c>
      <c r="G12" s="164">
        <v>53658</v>
      </c>
      <c r="H12" s="164">
        <v>20415</v>
      </c>
      <c r="I12" s="164">
        <v>26959</v>
      </c>
      <c r="J12" s="164">
        <v>23700</v>
      </c>
      <c r="K12" s="164">
        <v>1</v>
      </c>
      <c r="L12" s="164">
        <v>8335</v>
      </c>
      <c r="M12" s="164">
        <v>30769</v>
      </c>
      <c r="N12" s="164">
        <v>5000</v>
      </c>
      <c r="O12" s="164">
        <v>0</v>
      </c>
      <c r="P12" s="165">
        <v>0</v>
      </c>
      <c r="Q12" s="340">
        <v>34257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6">
        <v>0</v>
      </c>
      <c r="Z12" s="166">
        <v>0</v>
      </c>
      <c r="AA12" s="166">
        <v>0</v>
      </c>
      <c r="AB12" s="164">
        <v>0</v>
      </c>
      <c r="AC12" s="165">
        <v>0</v>
      </c>
      <c r="AD12" s="172">
        <f t="shared" si="0"/>
        <v>493096</v>
      </c>
    </row>
    <row r="13" spans="1:30" ht="22.5" customHeight="1" thickBot="1" thickTop="1">
      <c r="A13" s="113" t="s">
        <v>385</v>
      </c>
      <c r="B13" s="555"/>
      <c r="C13" s="197" t="s">
        <v>351</v>
      </c>
      <c r="D13" s="163">
        <v>127275</v>
      </c>
      <c r="E13" s="164">
        <v>134518</v>
      </c>
      <c r="F13" s="164">
        <v>42778</v>
      </c>
      <c r="G13" s="164">
        <v>47425</v>
      </c>
      <c r="H13" s="164">
        <v>36743</v>
      </c>
      <c r="I13" s="164">
        <v>70751</v>
      </c>
      <c r="J13" s="164">
        <v>33087</v>
      </c>
      <c r="K13" s="164">
        <v>11517</v>
      </c>
      <c r="L13" s="164">
        <v>12103</v>
      </c>
      <c r="M13" s="164">
        <v>20684</v>
      </c>
      <c r="N13" s="164">
        <v>7779</v>
      </c>
      <c r="O13" s="164">
        <v>18486</v>
      </c>
      <c r="P13" s="165">
        <v>19799</v>
      </c>
      <c r="Q13" s="340">
        <v>43998</v>
      </c>
      <c r="R13" s="164">
        <v>1202</v>
      </c>
      <c r="S13" s="164">
        <v>9888</v>
      </c>
      <c r="T13" s="164">
        <v>18920</v>
      </c>
      <c r="U13" s="164">
        <v>4505</v>
      </c>
      <c r="V13" s="164">
        <v>8205</v>
      </c>
      <c r="W13" s="164">
        <v>487</v>
      </c>
      <c r="X13" s="164">
        <v>2894</v>
      </c>
      <c r="Y13" s="166">
        <v>6994</v>
      </c>
      <c r="Z13" s="166">
        <v>3698</v>
      </c>
      <c r="AA13" s="166">
        <v>8032</v>
      </c>
      <c r="AB13" s="164">
        <v>3205</v>
      </c>
      <c r="AC13" s="165">
        <v>11881</v>
      </c>
      <c r="AD13" s="172">
        <f t="shared" si="0"/>
        <v>706854</v>
      </c>
    </row>
    <row r="14" spans="1:30" ht="22.5" customHeight="1" thickBot="1" thickTop="1">
      <c r="A14" s="113" t="s">
        <v>386</v>
      </c>
      <c r="B14" s="556"/>
      <c r="C14" s="198" t="s">
        <v>548</v>
      </c>
      <c r="D14" s="174">
        <v>886596</v>
      </c>
      <c r="E14" s="175">
        <v>1171133</v>
      </c>
      <c r="F14" s="175">
        <v>337704</v>
      </c>
      <c r="G14" s="175">
        <v>365447</v>
      </c>
      <c r="H14" s="175">
        <v>275911</v>
      </c>
      <c r="I14" s="175">
        <v>525339</v>
      </c>
      <c r="J14" s="175">
        <v>242226</v>
      </c>
      <c r="K14" s="175">
        <v>77055</v>
      </c>
      <c r="L14" s="175">
        <v>117657</v>
      </c>
      <c r="M14" s="175">
        <v>165760</v>
      </c>
      <c r="N14" s="175">
        <v>70466</v>
      </c>
      <c r="O14" s="175">
        <v>135644</v>
      </c>
      <c r="P14" s="176">
        <v>129046</v>
      </c>
      <c r="Q14" s="341">
        <v>330551</v>
      </c>
      <c r="R14" s="175">
        <v>8545</v>
      </c>
      <c r="S14" s="175">
        <v>45731</v>
      </c>
      <c r="T14" s="175">
        <v>83142</v>
      </c>
      <c r="U14" s="175">
        <v>23374</v>
      </c>
      <c r="V14" s="175">
        <v>42805</v>
      </c>
      <c r="W14" s="175">
        <v>3854</v>
      </c>
      <c r="X14" s="175">
        <v>23921</v>
      </c>
      <c r="Y14" s="177">
        <v>40755</v>
      </c>
      <c r="Z14" s="177">
        <v>26804</v>
      </c>
      <c r="AA14" s="177">
        <v>76344</v>
      </c>
      <c r="AB14" s="175">
        <v>20270</v>
      </c>
      <c r="AC14" s="176">
        <v>54822</v>
      </c>
      <c r="AD14" s="178">
        <f t="shared" si="0"/>
        <v>5280902</v>
      </c>
    </row>
    <row r="15" spans="1:30" ht="22.5" customHeight="1" thickBot="1" thickTop="1">
      <c r="A15" s="113" t="s">
        <v>387</v>
      </c>
      <c r="B15" s="557" t="s">
        <v>353</v>
      </c>
      <c r="C15" s="558"/>
      <c r="D15" s="31">
        <v>570171</v>
      </c>
      <c r="E15" s="32">
        <v>776989</v>
      </c>
      <c r="F15" s="32">
        <v>262943</v>
      </c>
      <c r="G15" s="32">
        <v>465818</v>
      </c>
      <c r="H15" s="32">
        <v>298757</v>
      </c>
      <c r="I15" s="32">
        <v>641216</v>
      </c>
      <c r="J15" s="32">
        <v>61073</v>
      </c>
      <c r="K15" s="32">
        <v>95146</v>
      </c>
      <c r="L15" s="32">
        <v>121797</v>
      </c>
      <c r="M15" s="32">
        <v>190827</v>
      </c>
      <c r="N15" s="32">
        <v>48112</v>
      </c>
      <c r="O15" s="32">
        <v>247002</v>
      </c>
      <c r="P15" s="33">
        <v>165976</v>
      </c>
      <c r="Q15" s="342">
        <v>437637</v>
      </c>
      <c r="R15" s="32">
        <v>7642</v>
      </c>
      <c r="S15" s="32">
        <v>18660</v>
      </c>
      <c r="T15" s="32">
        <v>77089</v>
      </c>
      <c r="U15" s="32">
        <v>30884</v>
      </c>
      <c r="V15" s="32">
        <v>5123</v>
      </c>
      <c r="W15" s="32">
        <v>74279</v>
      </c>
      <c r="X15" s="32">
        <v>99435</v>
      </c>
      <c r="Y15" s="136">
        <v>10791</v>
      </c>
      <c r="Z15" s="136">
        <v>28332</v>
      </c>
      <c r="AA15" s="136">
        <v>65697</v>
      </c>
      <c r="AB15" s="32">
        <v>72048</v>
      </c>
      <c r="AC15" s="33">
        <v>48563</v>
      </c>
      <c r="AD15" s="173">
        <f t="shared" si="0"/>
        <v>4922007</v>
      </c>
    </row>
    <row r="16" spans="1:30" ht="22.5" customHeight="1" thickBot="1" thickTop="1">
      <c r="A16" s="113" t="s">
        <v>388</v>
      </c>
      <c r="B16" s="20"/>
      <c r="C16" s="189" t="s">
        <v>354</v>
      </c>
      <c r="D16" s="179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1">
        <v>0</v>
      </c>
      <c r="Q16" s="343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182">
        <v>0</v>
      </c>
      <c r="Z16" s="182">
        <v>0</v>
      </c>
      <c r="AA16" s="182">
        <v>0</v>
      </c>
      <c r="AB16" s="180">
        <v>0</v>
      </c>
      <c r="AC16" s="181">
        <v>0</v>
      </c>
      <c r="AD16" s="183">
        <f t="shared" si="0"/>
        <v>0</v>
      </c>
    </row>
    <row r="17" spans="1:30" ht="22.5" customHeight="1" thickBot="1" thickTop="1">
      <c r="A17" s="113" t="s">
        <v>389</v>
      </c>
      <c r="B17" s="20"/>
      <c r="C17" s="190" t="s">
        <v>355</v>
      </c>
      <c r="D17" s="184">
        <v>570171</v>
      </c>
      <c r="E17" s="185">
        <v>776989</v>
      </c>
      <c r="F17" s="185">
        <v>262943</v>
      </c>
      <c r="G17" s="185">
        <v>465818</v>
      </c>
      <c r="H17" s="185">
        <v>298757</v>
      </c>
      <c r="I17" s="185">
        <v>641216</v>
      </c>
      <c r="J17" s="185">
        <v>61073</v>
      </c>
      <c r="K17" s="185">
        <v>95146</v>
      </c>
      <c r="L17" s="185">
        <v>121797</v>
      </c>
      <c r="M17" s="185">
        <v>190827</v>
      </c>
      <c r="N17" s="185">
        <v>48112</v>
      </c>
      <c r="O17" s="185">
        <v>247002</v>
      </c>
      <c r="P17" s="186">
        <v>165976</v>
      </c>
      <c r="Q17" s="344">
        <v>437637</v>
      </c>
      <c r="R17" s="185">
        <v>7642</v>
      </c>
      <c r="S17" s="185">
        <v>18660</v>
      </c>
      <c r="T17" s="185">
        <v>77089</v>
      </c>
      <c r="U17" s="185">
        <v>30884</v>
      </c>
      <c r="V17" s="185">
        <v>5123</v>
      </c>
      <c r="W17" s="185">
        <v>74279</v>
      </c>
      <c r="X17" s="185">
        <v>99435</v>
      </c>
      <c r="Y17" s="187">
        <v>10791</v>
      </c>
      <c r="Z17" s="187">
        <v>28332</v>
      </c>
      <c r="AA17" s="187">
        <v>65697</v>
      </c>
      <c r="AB17" s="185">
        <v>72048</v>
      </c>
      <c r="AC17" s="186">
        <v>48563</v>
      </c>
      <c r="AD17" s="188">
        <f t="shared" si="0"/>
        <v>4922007</v>
      </c>
    </row>
    <row r="18" spans="1:30" ht="22.5" customHeight="1" thickBot="1" thickTop="1">
      <c r="A18" s="113" t="s">
        <v>390</v>
      </c>
      <c r="B18" s="200"/>
      <c r="C18" s="201" t="s">
        <v>356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5">
        <v>0</v>
      </c>
      <c r="Q18" s="345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6">
        <v>0</v>
      </c>
      <c r="Z18" s="206">
        <v>0</v>
      </c>
      <c r="AA18" s="206">
        <v>0</v>
      </c>
      <c r="AB18" s="204">
        <v>0</v>
      </c>
      <c r="AC18" s="205">
        <v>0</v>
      </c>
      <c r="AD18" s="207">
        <f t="shared" si="0"/>
        <v>0</v>
      </c>
    </row>
    <row r="19" spans="1:30" ht="22.5" customHeight="1" thickBot="1" thickTop="1">
      <c r="A19" s="113" t="s">
        <v>391</v>
      </c>
      <c r="B19" s="552" t="s">
        <v>357</v>
      </c>
      <c r="C19" s="553"/>
      <c r="D19" s="208">
        <v>1509082</v>
      </c>
      <c r="E19" s="209">
        <v>1512381</v>
      </c>
      <c r="F19" s="209">
        <v>584730</v>
      </c>
      <c r="G19" s="209">
        <v>879511</v>
      </c>
      <c r="H19" s="209">
        <v>624312</v>
      </c>
      <c r="I19" s="209">
        <v>1236219</v>
      </c>
      <c r="J19" s="209">
        <v>756204</v>
      </c>
      <c r="K19" s="209">
        <v>147199</v>
      </c>
      <c r="L19" s="209">
        <v>329562</v>
      </c>
      <c r="M19" s="209">
        <v>252608</v>
      </c>
      <c r="N19" s="209">
        <v>101592</v>
      </c>
      <c r="O19" s="209">
        <v>628813</v>
      </c>
      <c r="P19" s="210">
        <v>360036</v>
      </c>
      <c r="Q19" s="346">
        <v>629983</v>
      </c>
      <c r="R19" s="209">
        <v>34364</v>
      </c>
      <c r="S19" s="209">
        <v>87073</v>
      </c>
      <c r="T19" s="209">
        <v>248804</v>
      </c>
      <c r="U19" s="209">
        <v>77671</v>
      </c>
      <c r="V19" s="209">
        <v>48169</v>
      </c>
      <c r="W19" s="209">
        <v>81071</v>
      </c>
      <c r="X19" s="209">
        <v>107816</v>
      </c>
      <c r="Y19" s="211">
        <v>79168</v>
      </c>
      <c r="Z19" s="211">
        <v>62327</v>
      </c>
      <c r="AA19" s="211">
        <v>110210</v>
      </c>
      <c r="AB19" s="209">
        <v>151301</v>
      </c>
      <c r="AC19" s="210">
        <v>114091</v>
      </c>
      <c r="AD19" s="212">
        <f t="shared" si="0"/>
        <v>10754297</v>
      </c>
    </row>
    <row r="20" spans="1:30" ht="22.5" customHeight="1" thickBot="1" thickTop="1">
      <c r="A20" s="113" t="s">
        <v>392</v>
      </c>
      <c r="B20" s="552" t="s">
        <v>358</v>
      </c>
      <c r="C20" s="553"/>
      <c r="D20" s="208">
        <v>137810</v>
      </c>
      <c r="E20" s="209">
        <v>167062</v>
      </c>
      <c r="F20" s="209">
        <v>75743</v>
      </c>
      <c r="G20" s="209">
        <v>54029</v>
      </c>
      <c r="H20" s="209">
        <v>150675</v>
      </c>
      <c r="I20" s="209">
        <v>149621</v>
      </c>
      <c r="J20" s="209">
        <v>117673</v>
      </c>
      <c r="K20" s="209">
        <v>35827</v>
      </c>
      <c r="L20" s="209">
        <v>61894</v>
      </c>
      <c r="M20" s="209">
        <v>34104</v>
      </c>
      <c r="N20" s="209">
        <v>30007</v>
      </c>
      <c r="O20" s="209">
        <v>55615</v>
      </c>
      <c r="P20" s="210">
        <v>7671</v>
      </c>
      <c r="Q20" s="346">
        <v>103500</v>
      </c>
      <c r="R20" s="209">
        <v>0</v>
      </c>
      <c r="S20" s="209">
        <v>26675</v>
      </c>
      <c r="T20" s="209">
        <v>55506</v>
      </c>
      <c r="U20" s="209">
        <v>8101</v>
      </c>
      <c r="V20" s="209">
        <v>2346</v>
      </c>
      <c r="W20" s="209">
        <v>12969</v>
      </c>
      <c r="X20" s="209">
        <v>10919</v>
      </c>
      <c r="Y20" s="211">
        <v>16216</v>
      </c>
      <c r="Z20" s="211">
        <v>18306</v>
      </c>
      <c r="AA20" s="211">
        <v>19980</v>
      </c>
      <c r="AB20" s="209">
        <v>14852</v>
      </c>
      <c r="AC20" s="210">
        <v>18847</v>
      </c>
      <c r="AD20" s="212">
        <f t="shared" si="0"/>
        <v>1385948</v>
      </c>
    </row>
    <row r="21" spans="1:30" ht="22.5" customHeight="1" thickBot="1" thickTop="1">
      <c r="A21" s="113" t="s">
        <v>393</v>
      </c>
      <c r="B21" s="552" t="s">
        <v>359</v>
      </c>
      <c r="C21" s="553"/>
      <c r="D21" s="208">
        <v>9892</v>
      </c>
      <c r="E21" s="209">
        <v>19267</v>
      </c>
      <c r="F21" s="209">
        <v>714</v>
      </c>
      <c r="G21" s="209">
        <v>2861</v>
      </c>
      <c r="H21" s="209">
        <v>4577</v>
      </c>
      <c r="I21" s="209">
        <v>9177</v>
      </c>
      <c r="J21" s="209">
        <v>3041</v>
      </c>
      <c r="K21" s="209">
        <v>949</v>
      </c>
      <c r="L21" s="209">
        <v>662</v>
      </c>
      <c r="M21" s="209">
        <v>904</v>
      </c>
      <c r="N21" s="209">
        <v>176</v>
      </c>
      <c r="O21" s="209">
        <v>1189</v>
      </c>
      <c r="P21" s="210">
        <v>774</v>
      </c>
      <c r="Q21" s="346">
        <v>1118</v>
      </c>
      <c r="R21" s="209">
        <v>1170</v>
      </c>
      <c r="S21" s="209">
        <v>77</v>
      </c>
      <c r="T21" s="209">
        <v>119</v>
      </c>
      <c r="U21" s="209">
        <v>187</v>
      </c>
      <c r="V21" s="209">
        <v>12</v>
      </c>
      <c r="W21" s="209">
        <v>78</v>
      </c>
      <c r="X21" s="209">
        <v>114</v>
      </c>
      <c r="Y21" s="211">
        <v>173</v>
      </c>
      <c r="Z21" s="211">
        <v>0</v>
      </c>
      <c r="AA21" s="211">
        <v>24</v>
      </c>
      <c r="AB21" s="209">
        <v>174</v>
      </c>
      <c r="AC21" s="210">
        <v>33</v>
      </c>
      <c r="AD21" s="212">
        <f t="shared" si="0"/>
        <v>57462</v>
      </c>
    </row>
    <row r="22" spans="1:30" ht="22.5" customHeight="1" thickBot="1" thickTop="1">
      <c r="A22" s="113" t="s">
        <v>394</v>
      </c>
      <c r="B22" s="552" t="s">
        <v>360</v>
      </c>
      <c r="C22" s="553"/>
      <c r="D22" s="208">
        <v>24441</v>
      </c>
      <c r="E22" s="209">
        <v>21599</v>
      </c>
      <c r="F22" s="209">
        <v>6041</v>
      </c>
      <c r="G22" s="209">
        <v>17019</v>
      </c>
      <c r="H22" s="209">
        <v>5868</v>
      </c>
      <c r="I22" s="209">
        <v>14953</v>
      </c>
      <c r="J22" s="209">
        <v>9153</v>
      </c>
      <c r="K22" s="209">
        <v>1536</v>
      </c>
      <c r="L22" s="209">
        <v>2570</v>
      </c>
      <c r="M22" s="209">
        <v>1222</v>
      </c>
      <c r="N22" s="209">
        <v>4924</v>
      </c>
      <c r="O22" s="209">
        <v>7435</v>
      </c>
      <c r="P22" s="210">
        <v>6101</v>
      </c>
      <c r="Q22" s="346">
        <v>9507</v>
      </c>
      <c r="R22" s="209">
        <v>434</v>
      </c>
      <c r="S22" s="209">
        <v>1713</v>
      </c>
      <c r="T22" s="209">
        <v>2690</v>
      </c>
      <c r="U22" s="209">
        <v>593</v>
      </c>
      <c r="V22" s="209">
        <v>576</v>
      </c>
      <c r="W22" s="209">
        <v>2450</v>
      </c>
      <c r="X22" s="209">
        <v>1199</v>
      </c>
      <c r="Y22" s="211">
        <v>1150</v>
      </c>
      <c r="Z22" s="211">
        <v>1897</v>
      </c>
      <c r="AA22" s="211">
        <v>2016</v>
      </c>
      <c r="AB22" s="209">
        <v>1986</v>
      </c>
      <c r="AC22" s="210">
        <v>1499</v>
      </c>
      <c r="AD22" s="212">
        <f t="shared" si="0"/>
        <v>150572</v>
      </c>
    </row>
    <row r="23" spans="1:30" ht="22.5" customHeight="1" thickBot="1" thickTop="1">
      <c r="A23" s="113" t="s">
        <v>395</v>
      </c>
      <c r="B23" s="552" t="s">
        <v>361</v>
      </c>
      <c r="C23" s="553"/>
      <c r="D23" s="208">
        <v>105778</v>
      </c>
      <c r="E23" s="209">
        <v>141468</v>
      </c>
      <c r="F23" s="209">
        <v>89443</v>
      </c>
      <c r="G23" s="209">
        <v>43902</v>
      </c>
      <c r="H23" s="209">
        <v>142163</v>
      </c>
      <c r="I23" s="209">
        <v>71999</v>
      </c>
      <c r="J23" s="209">
        <v>56259</v>
      </c>
      <c r="K23" s="209">
        <v>34091</v>
      </c>
      <c r="L23" s="209">
        <v>33012</v>
      </c>
      <c r="M23" s="209">
        <v>34231</v>
      </c>
      <c r="N23" s="209">
        <v>9083</v>
      </c>
      <c r="O23" s="209">
        <v>2167</v>
      </c>
      <c r="P23" s="210">
        <v>43189</v>
      </c>
      <c r="Q23" s="346">
        <v>70342</v>
      </c>
      <c r="R23" s="209">
        <v>2045</v>
      </c>
      <c r="S23" s="209">
        <v>15820</v>
      </c>
      <c r="T23" s="209">
        <v>74961</v>
      </c>
      <c r="U23" s="209">
        <v>7675</v>
      </c>
      <c r="V23" s="209">
        <v>10152</v>
      </c>
      <c r="W23" s="209">
        <v>16308</v>
      </c>
      <c r="X23" s="209">
        <v>3688</v>
      </c>
      <c r="Y23" s="211">
        <v>11290</v>
      </c>
      <c r="Z23" s="211">
        <v>9551</v>
      </c>
      <c r="AA23" s="211">
        <v>7381</v>
      </c>
      <c r="AB23" s="209">
        <v>4949</v>
      </c>
      <c r="AC23" s="210">
        <v>10820</v>
      </c>
      <c r="AD23" s="212">
        <f t="shared" si="0"/>
        <v>1051767</v>
      </c>
    </row>
    <row r="24" spans="1:30" ht="22.5" customHeight="1" thickBot="1" thickTop="1">
      <c r="A24" s="113" t="s">
        <v>396</v>
      </c>
      <c r="B24" s="552" t="s">
        <v>363</v>
      </c>
      <c r="C24" s="553"/>
      <c r="D24" s="208">
        <v>13247</v>
      </c>
      <c r="E24" s="209">
        <v>24878</v>
      </c>
      <c r="F24" s="209">
        <v>9608</v>
      </c>
      <c r="G24" s="209">
        <v>5143</v>
      </c>
      <c r="H24" s="209">
        <v>3861</v>
      </c>
      <c r="I24" s="209">
        <v>425</v>
      </c>
      <c r="J24" s="209">
        <v>6204</v>
      </c>
      <c r="K24" s="209">
        <v>7461</v>
      </c>
      <c r="L24" s="209">
        <v>2141</v>
      </c>
      <c r="M24" s="209">
        <v>429</v>
      </c>
      <c r="N24" s="209">
        <v>4998</v>
      </c>
      <c r="O24" s="209">
        <v>27627</v>
      </c>
      <c r="P24" s="210">
        <v>3390</v>
      </c>
      <c r="Q24" s="346">
        <v>11346</v>
      </c>
      <c r="R24" s="209">
        <v>32</v>
      </c>
      <c r="S24" s="209">
        <v>482</v>
      </c>
      <c r="T24" s="209">
        <v>444</v>
      </c>
      <c r="U24" s="209">
        <v>0</v>
      </c>
      <c r="V24" s="209">
        <v>0</v>
      </c>
      <c r="W24" s="209">
        <v>450</v>
      </c>
      <c r="X24" s="209">
        <v>0</v>
      </c>
      <c r="Y24" s="211">
        <v>0</v>
      </c>
      <c r="Z24" s="211">
        <v>3703</v>
      </c>
      <c r="AA24" s="211">
        <v>3301</v>
      </c>
      <c r="AB24" s="209">
        <v>1450</v>
      </c>
      <c r="AC24" s="210">
        <v>748</v>
      </c>
      <c r="AD24" s="212">
        <f t="shared" si="0"/>
        <v>131368</v>
      </c>
    </row>
    <row r="25" spans="1:30" ht="22.5" customHeight="1" thickBot="1" thickTop="1">
      <c r="A25" s="113" t="s">
        <v>397</v>
      </c>
      <c r="B25" s="552" t="s">
        <v>362</v>
      </c>
      <c r="C25" s="553"/>
      <c r="D25" s="208">
        <v>20294</v>
      </c>
      <c r="E25" s="209">
        <v>10087</v>
      </c>
      <c r="F25" s="209">
        <v>1938</v>
      </c>
      <c r="G25" s="209">
        <v>2182</v>
      </c>
      <c r="H25" s="209">
        <v>2887</v>
      </c>
      <c r="I25" s="209">
        <v>6400</v>
      </c>
      <c r="J25" s="209">
        <v>21619</v>
      </c>
      <c r="K25" s="209">
        <v>1615</v>
      </c>
      <c r="L25" s="209">
        <v>1842</v>
      </c>
      <c r="M25" s="209">
        <v>525</v>
      </c>
      <c r="N25" s="209">
        <v>3760</v>
      </c>
      <c r="O25" s="209">
        <v>1630</v>
      </c>
      <c r="P25" s="210">
        <v>0</v>
      </c>
      <c r="Q25" s="346">
        <v>20013</v>
      </c>
      <c r="R25" s="209">
        <v>0</v>
      </c>
      <c r="S25" s="209">
        <v>674</v>
      </c>
      <c r="T25" s="209">
        <v>3485</v>
      </c>
      <c r="U25" s="209">
        <v>296</v>
      </c>
      <c r="V25" s="209">
        <v>80</v>
      </c>
      <c r="W25" s="209">
        <v>425</v>
      </c>
      <c r="X25" s="209">
        <v>1129</v>
      </c>
      <c r="Y25" s="211">
        <v>487</v>
      </c>
      <c r="Z25" s="211">
        <v>345</v>
      </c>
      <c r="AA25" s="211">
        <v>1148</v>
      </c>
      <c r="AB25" s="209">
        <v>986</v>
      </c>
      <c r="AC25" s="210">
        <v>1750</v>
      </c>
      <c r="AD25" s="212">
        <f t="shared" si="0"/>
        <v>105597</v>
      </c>
    </row>
    <row r="26" spans="1:30" ht="22.5" customHeight="1" thickBot="1" thickTop="1">
      <c r="A26" s="113" t="s">
        <v>398</v>
      </c>
      <c r="B26" s="552" t="s">
        <v>364</v>
      </c>
      <c r="C26" s="553"/>
      <c r="D26" s="208">
        <v>2101</v>
      </c>
      <c r="E26" s="209">
        <v>4641</v>
      </c>
      <c r="F26" s="209">
        <v>3703</v>
      </c>
      <c r="G26" s="209">
        <v>15468</v>
      </c>
      <c r="H26" s="209">
        <v>0</v>
      </c>
      <c r="I26" s="209">
        <v>1237</v>
      </c>
      <c r="J26" s="209">
        <v>8676</v>
      </c>
      <c r="K26" s="209">
        <v>1360</v>
      </c>
      <c r="L26" s="209">
        <v>502</v>
      </c>
      <c r="M26" s="209">
        <v>0</v>
      </c>
      <c r="N26" s="209">
        <v>1126</v>
      </c>
      <c r="O26" s="209">
        <v>197</v>
      </c>
      <c r="P26" s="210">
        <v>1734</v>
      </c>
      <c r="Q26" s="346">
        <v>6108</v>
      </c>
      <c r="R26" s="209">
        <v>0</v>
      </c>
      <c r="S26" s="209">
        <v>0</v>
      </c>
      <c r="T26" s="209">
        <v>5014</v>
      </c>
      <c r="U26" s="209">
        <v>0</v>
      </c>
      <c r="V26" s="209">
        <v>0</v>
      </c>
      <c r="W26" s="209">
        <v>0</v>
      </c>
      <c r="X26" s="209">
        <v>0</v>
      </c>
      <c r="Y26" s="211">
        <v>0</v>
      </c>
      <c r="Z26" s="211">
        <v>95</v>
      </c>
      <c r="AA26" s="211">
        <v>0</v>
      </c>
      <c r="AB26" s="209">
        <v>29454</v>
      </c>
      <c r="AC26" s="210">
        <v>0</v>
      </c>
      <c r="AD26" s="212">
        <f t="shared" si="0"/>
        <v>81416</v>
      </c>
    </row>
    <row r="27" spans="1:30" ht="22.5" customHeight="1" thickBot="1" thickTop="1">
      <c r="A27" s="113" t="s">
        <v>399</v>
      </c>
      <c r="B27" s="552" t="s">
        <v>365</v>
      </c>
      <c r="C27" s="553"/>
      <c r="D27" s="208">
        <v>433976</v>
      </c>
      <c r="E27" s="209">
        <v>300245</v>
      </c>
      <c r="F27" s="209">
        <v>171541</v>
      </c>
      <c r="G27" s="209">
        <v>162833</v>
      </c>
      <c r="H27" s="209">
        <v>107440</v>
      </c>
      <c r="I27" s="209">
        <v>201361</v>
      </c>
      <c r="J27" s="209">
        <v>121884</v>
      </c>
      <c r="K27" s="209">
        <v>30301</v>
      </c>
      <c r="L27" s="209">
        <v>50170</v>
      </c>
      <c r="M27" s="209">
        <v>48624</v>
      </c>
      <c r="N27" s="209">
        <v>27414</v>
      </c>
      <c r="O27" s="209">
        <v>39243</v>
      </c>
      <c r="P27" s="210">
        <v>49989</v>
      </c>
      <c r="Q27" s="346">
        <v>131358</v>
      </c>
      <c r="R27" s="209">
        <v>1310</v>
      </c>
      <c r="S27" s="209">
        <v>10124</v>
      </c>
      <c r="T27" s="209">
        <v>18563</v>
      </c>
      <c r="U27" s="209">
        <v>8278</v>
      </c>
      <c r="V27" s="209">
        <v>7759</v>
      </c>
      <c r="W27" s="209">
        <v>16387</v>
      </c>
      <c r="X27" s="209">
        <v>15364</v>
      </c>
      <c r="Y27" s="211">
        <v>24805</v>
      </c>
      <c r="Z27" s="211">
        <v>9898</v>
      </c>
      <c r="AA27" s="211">
        <v>16423</v>
      </c>
      <c r="AB27" s="209">
        <v>19071</v>
      </c>
      <c r="AC27" s="210">
        <v>9772</v>
      </c>
      <c r="AD27" s="212">
        <f t="shared" si="0"/>
        <v>2034133</v>
      </c>
    </row>
    <row r="28" spans="1:30" ht="22.5" customHeight="1" thickBot="1" thickTop="1">
      <c r="A28" s="113" t="s">
        <v>400</v>
      </c>
      <c r="B28" s="559" t="s">
        <v>366</v>
      </c>
      <c r="C28" s="560"/>
      <c r="D28" s="179">
        <v>2440738</v>
      </c>
      <c r="E28" s="180">
        <v>2810596</v>
      </c>
      <c r="F28" s="180">
        <v>823481</v>
      </c>
      <c r="G28" s="180">
        <v>1662841</v>
      </c>
      <c r="H28" s="180">
        <v>368633</v>
      </c>
      <c r="I28" s="180">
        <v>522947</v>
      </c>
      <c r="J28" s="180">
        <v>0</v>
      </c>
      <c r="K28" s="180">
        <v>0</v>
      </c>
      <c r="L28" s="180">
        <v>0</v>
      </c>
      <c r="M28" s="180">
        <v>437715</v>
      </c>
      <c r="N28" s="180">
        <v>0</v>
      </c>
      <c r="O28" s="180">
        <v>0</v>
      </c>
      <c r="P28" s="181">
        <v>947513</v>
      </c>
      <c r="Q28" s="343">
        <v>0</v>
      </c>
      <c r="R28" s="180">
        <v>92455</v>
      </c>
      <c r="S28" s="180">
        <v>0</v>
      </c>
      <c r="T28" s="180">
        <v>143280</v>
      </c>
      <c r="U28" s="180">
        <v>37853</v>
      </c>
      <c r="V28" s="180">
        <v>136678</v>
      </c>
      <c r="W28" s="180">
        <v>132402</v>
      </c>
      <c r="X28" s="180">
        <v>75495</v>
      </c>
      <c r="Y28" s="182">
        <v>10943</v>
      </c>
      <c r="Z28" s="182">
        <v>0</v>
      </c>
      <c r="AA28" s="182">
        <v>0</v>
      </c>
      <c r="AB28" s="180">
        <v>0</v>
      </c>
      <c r="AC28" s="181">
        <v>0</v>
      </c>
      <c r="AD28" s="183">
        <f t="shared" si="0"/>
        <v>10643570</v>
      </c>
    </row>
    <row r="29" spans="1:30" ht="22.5" customHeight="1" thickBot="1" thickTop="1">
      <c r="A29" s="113" t="s">
        <v>401</v>
      </c>
      <c r="B29" s="200"/>
      <c r="C29" s="202" t="s">
        <v>380</v>
      </c>
      <c r="D29" s="203">
        <v>1461419</v>
      </c>
      <c r="E29" s="204">
        <v>1686358</v>
      </c>
      <c r="F29" s="204">
        <v>494088</v>
      </c>
      <c r="G29" s="204">
        <v>997705</v>
      </c>
      <c r="H29" s="204">
        <v>221180</v>
      </c>
      <c r="I29" s="204">
        <v>313768</v>
      </c>
      <c r="J29" s="204">
        <v>0</v>
      </c>
      <c r="K29" s="204">
        <v>0</v>
      </c>
      <c r="L29" s="204">
        <v>0</v>
      </c>
      <c r="M29" s="204">
        <v>262629</v>
      </c>
      <c r="N29" s="204">
        <v>0</v>
      </c>
      <c r="O29" s="204">
        <v>0</v>
      </c>
      <c r="P29" s="205">
        <v>568508</v>
      </c>
      <c r="Q29" s="345">
        <v>0</v>
      </c>
      <c r="R29" s="204">
        <v>55473</v>
      </c>
      <c r="S29" s="204">
        <v>0</v>
      </c>
      <c r="T29" s="204">
        <v>85968</v>
      </c>
      <c r="U29" s="204">
        <v>22712</v>
      </c>
      <c r="V29" s="204">
        <v>94748</v>
      </c>
      <c r="W29" s="204">
        <v>77762</v>
      </c>
      <c r="X29" s="204">
        <v>53372</v>
      </c>
      <c r="Y29" s="206">
        <v>6566</v>
      </c>
      <c r="Z29" s="206">
        <v>0</v>
      </c>
      <c r="AA29" s="206">
        <v>0</v>
      </c>
      <c r="AB29" s="204">
        <v>0</v>
      </c>
      <c r="AC29" s="205">
        <v>0</v>
      </c>
      <c r="AD29" s="207">
        <f t="shared" si="0"/>
        <v>6402256</v>
      </c>
    </row>
    <row r="30" spans="1:30" ht="22.5" customHeight="1" thickBot="1" thickTop="1">
      <c r="A30" s="113" t="s">
        <v>402</v>
      </c>
      <c r="B30" s="552" t="s">
        <v>367</v>
      </c>
      <c r="C30" s="561"/>
      <c r="D30" s="208">
        <v>218742</v>
      </c>
      <c r="E30" s="209">
        <v>482308</v>
      </c>
      <c r="F30" s="209">
        <v>193447</v>
      </c>
      <c r="G30" s="209">
        <v>279658</v>
      </c>
      <c r="H30" s="209">
        <v>90987</v>
      </c>
      <c r="I30" s="209">
        <v>103662</v>
      </c>
      <c r="J30" s="209">
        <v>128623</v>
      </c>
      <c r="K30" s="209">
        <v>23082</v>
      </c>
      <c r="L30" s="209">
        <v>44050</v>
      </c>
      <c r="M30" s="209">
        <v>95863</v>
      </c>
      <c r="N30" s="209">
        <v>22325</v>
      </c>
      <c r="O30" s="209">
        <v>116811</v>
      </c>
      <c r="P30" s="210">
        <v>42462</v>
      </c>
      <c r="Q30" s="346">
        <v>54390</v>
      </c>
      <c r="R30" s="209">
        <v>7265</v>
      </c>
      <c r="S30" s="209">
        <v>10252</v>
      </c>
      <c r="T30" s="209">
        <v>33325</v>
      </c>
      <c r="U30" s="209">
        <v>5216</v>
      </c>
      <c r="V30" s="209">
        <v>39734</v>
      </c>
      <c r="W30" s="209">
        <v>27001</v>
      </c>
      <c r="X30" s="209">
        <v>8372</v>
      </c>
      <c r="Y30" s="211">
        <v>14724</v>
      </c>
      <c r="Z30" s="211">
        <v>12069</v>
      </c>
      <c r="AA30" s="211">
        <v>15393</v>
      </c>
      <c r="AB30" s="209">
        <v>15442</v>
      </c>
      <c r="AC30" s="210">
        <v>12154</v>
      </c>
      <c r="AD30" s="212">
        <f t="shared" si="0"/>
        <v>2097357</v>
      </c>
    </row>
    <row r="31" spans="1:30" ht="22.5" customHeight="1" thickBot="1" thickTop="1">
      <c r="A31" s="113" t="s">
        <v>403</v>
      </c>
      <c r="B31" s="552" t="s">
        <v>368</v>
      </c>
      <c r="C31" s="561"/>
      <c r="D31" s="208">
        <v>6372868</v>
      </c>
      <c r="E31" s="209">
        <v>7442654</v>
      </c>
      <c r="F31" s="209">
        <v>2561036</v>
      </c>
      <c r="G31" s="209">
        <v>3956712</v>
      </c>
      <c r="H31" s="209">
        <v>2076071</v>
      </c>
      <c r="I31" s="209">
        <v>3484556</v>
      </c>
      <c r="J31" s="209">
        <v>1532635</v>
      </c>
      <c r="K31" s="209">
        <v>455622</v>
      </c>
      <c r="L31" s="209">
        <v>765859</v>
      </c>
      <c r="M31" s="209">
        <v>1262812</v>
      </c>
      <c r="N31" s="209">
        <v>323983</v>
      </c>
      <c r="O31" s="209">
        <v>1263373</v>
      </c>
      <c r="P31" s="210">
        <v>1757881</v>
      </c>
      <c r="Q31" s="346">
        <v>1805853</v>
      </c>
      <c r="R31" s="209">
        <v>155262</v>
      </c>
      <c r="S31" s="209">
        <v>217281</v>
      </c>
      <c r="T31" s="209">
        <v>746422</v>
      </c>
      <c r="U31" s="209">
        <v>200128</v>
      </c>
      <c r="V31" s="209">
        <v>293434</v>
      </c>
      <c r="W31" s="209">
        <v>367674</v>
      </c>
      <c r="X31" s="209">
        <v>347452</v>
      </c>
      <c r="Y31" s="211">
        <v>210502</v>
      </c>
      <c r="Z31" s="211">
        <v>173327</v>
      </c>
      <c r="AA31" s="211">
        <v>317917</v>
      </c>
      <c r="AB31" s="209">
        <v>331983</v>
      </c>
      <c r="AC31" s="210">
        <v>273099</v>
      </c>
      <c r="AD31" s="212">
        <f t="shared" si="0"/>
        <v>38696396</v>
      </c>
    </row>
    <row r="32" spans="1:30" ht="22.5" customHeight="1" thickBot="1" thickTop="1">
      <c r="A32" s="113" t="s">
        <v>404</v>
      </c>
      <c r="B32" s="552" t="s">
        <v>369</v>
      </c>
      <c r="C32" s="561"/>
      <c r="D32" s="208">
        <v>0</v>
      </c>
      <c r="E32" s="209">
        <v>3849</v>
      </c>
      <c r="F32" s="209">
        <v>0</v>
      </c>
      <c r="G32" s="209">
        <v>87</v>
      </c>
      <c r="H32" s="209">
        <v>0</v>
      </c>
      <c r="I32" s="209">
        <v>110</v>
      </c>
      <c r="J32" s="209">
        <v>0</v>
      </c>
      <c r="K32" s="209">
        <v>117</v>
      </c>
      <c r="L32" s="209">
        <v>0</v>
      </c>
      <c r="M32" s="209">
        <v>10</v>
      </c>
      <c r="N32" s="209">
        <v>36</v>
      </c>
      <c r="O32" s="209">
        <v>0</v>
      </c>
      <c r="P32" s="210">
        <v>0</v>
      </c>
      <c r="Q32" s="346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11">
        <v>0</v>
      </c>
      <c r="Z32" s="211">
        <v>0</v>
      </c>
      <c r="AA32" s="211">
        <v>0</v>
      </c>
      <c r="AB32" s="209">
        <v>0</v>
      </c>
      <c r="AC32" s="210">
        <v>8</v>
      </c>
      <c r="AD32" s="212">
        <f t="shared" si="0"/>
        <v>4217</v>
      </c>
    </row>
    <row r="33" spans="1:30" ht="22.5" customHeight="1" thickBot="1" thickTop="1">
      <c r="A33" s="113" t="s">
        <v>405</v>
      </c>
      <c r="B33" s="552" t="s">
        <v>370</v>
      </c>
      <c r="C33" s="561"/>
      <c r="D33" s="208">
        <v>375544</v>
      </c>
      <c r="E33" s="209">
        <v>38151</v>
      </c>
      <c r="F33" s="209">
        <v>9945</v>
      </c>
      <c r="G33" s="209">
        <v>350715</v>
      </c>
      <c r="H33" s="209">
        <v>27397</v>
      </c>
      <c r="I33" s="209">
        <v>27760</v>
      </c>
      <c r="J33" s="209">
        <v>52269</v>
      </c>
      <c r="K33" s="209">
        <v>392</v>
      </c>
      <c r="L33" s="209">
        <v>0</v>
      </c>
      <c r="M33" s="209">
        <v>0</v>
      </c>
      <c r="N33" s="209">
        <v>65</v>
      </c>
      <c r="O33" s="209">
        <v>48693</v>
      </c>
      <c r="P33" s="210">
        <v>0</v>
      </c>
      <c r="Q33" s="346">
        <v>9292</v>
      </c>
      <c r="R33" s="209">
        <v>0</v>
      </c>
      <c r="S33" s="209">
        <v>627</v>
      </c>
      <c r="T33" s="209">
        <v>140878</v>
      </c>
      <c r="U33" s="209">
        <v>303</v>
      </c>
      <c r="V33" s="209">
        <v>2413</v>
      </c>
      <c r="W33" s="209">
        <v>57119</v>
      </c>
      <c r="X33" s="209">
        <v>1876</v>
      </c>
      <c r="Y33" s="211">
        <v>0</v>
      </c>
      <c r="Z33" s="211">
        <v>21591</v>
      </c>
      <c r="AA33" s="211">
        <v>0</v>
      </c>
      <c r="AB33" s="209">
        <v>0</v>
      </c>
      <c r="AC33" s="210">
        <v>0</v>
      </c>
      <c r="AD33" s="212">
        <f t="shared" si="0"/>
        <v>1165030</v>
      </c>
    </row>
    <row r="34" spans="1:30" ht="22.5" customHeight="1" thickBot="1" thickTop="1">
      <c r="A34" s="113" t="s">
        <v>406</v>
      </c>
      <c r="B34" s="552" t="s">
        <v>371</v>
      </c>
      <c r="C34" s="561"/>
      <c r="D34" s="208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10">
        <v>0</v>
      </c>
      <c r="Q34" s="346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11">
        <v>0</v>
      </c>
      <c r="Z34" s="211">
        <v>0</v>
      </c>
      <c r="AA34" s="211">
        <v>0</v>
      </c>
      <c r="AB34" s="209">
        <v>0</v>
      </c>
      <c r="AC34" s="210">
        <v>0</v>
      </c>
      <c r="AD34" s="212">
        <f t="shared" si="0"/>
        <v>0</v>
      </c>
    </row>
    <row r="35" spans="1:30" ht="22.5" customHeight="1" thickBot="1" thickTop="1">
      <c r="A35" s="113" t="s">
        <v>407</v>
      </c>
      <c r="B35" s="552" t="s">
        <v>372</v>
      </c>
      <c r="C35" s="561"/>
      <c r="D35" s="208">
        <v>110</v>
      </c>
      <c r="E35" s="209">
        <v>0</v>
      </c>
      <c r="F35" s="209">
        <v>11</v>
      </c>
      <c r="G35" s="209">
        <v>0</v>
      </c>
      <c r="H35" s="209">
        <v>288</v>
      </c>
      <c r="I35" s="209">
        <v>2</v>
      </c>
      <c r="J35" s="209">
        <v>139</v>
      </c>
      <c r="K35" s="209">
        <v>410</v>
      </c>
      <c r="L35" s="209">
        <v>0</v>
      </c>
      <c r="M35" s="209">
        <v>0</v>
      </c>
      <c r="N35" s="209">
        <v>99</v>
      </c>
      <c r="O35" s="209">
        <v>2176</v>
      </c>
      <c r="P35" s="210">
        <v>1606</v>
      </c>
      <c r="Q35" s="346">
        <v>801</v>
      </c>
      <c r="R35" s="209">
        <v>0</v>
      </c>
      <c r="S35" s="209">
        <v>4019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11">
        <v>31</v>
      </c>
      <c r="Z35" s="211">
        <v>27</v>
      </c>
      <c r="AA35" s="211">
        <v>1313</v>
      </c>
      <c r="AB35" s="209">
        <v>0</v>
      </c>
      <c r="AC35" s="210">
        <v>0</v>
      </c>
      <c r="AD35" s="212">
        <f t="shared" si="0"/>
        <v>11032</v>
      </c>
    </row>
    <row r="36" spans="1:30" ht="22.5" customHeight="1" thickBot="1" thickTop="1">
      <c r="A36" s="113" t="s">
        <v>408</v>
      </c>
      <c r="B36" s="552" t="s">
        <v>373</v>
      </c>
      <c r="C36" s="561"/>
      <c r="D36" s="208">
        <v>6748522</v>
      </c>
      <c r="E36" s="209">
        <v>7480805</v>
      </c>
      <c r="F36" s="209">
        <v>2570992</v>
      </c>
      <c r="G36" s="209">
        <v>4307427</v>
      </c>
      <c r="H36" s="209">
        <v>2103756</v>
      </c>
      <c r="I36" s="209">
        <v>3512318</v>
      </c>
      <c r="J36" s="209">
        <v>1585043</v>
      </c>
      <c r="K36" s="209">
        <v>456424</v>
      </c>
      <c r="L36" s="209">
        <v>765859</v>
      </c>
      <c r="M36" s="209">
        <v>1262812</v>
      </c>
      <c r="N36" s="209">
        <v>324147</v>
      </c>
      <c r="O36" s="209">
        <v>1314242</v>
      </c>
      <c r="P36" s="210">
        <v>1759487</v>
      </c>
      <c r="Q36" s="346">
        <v>1815946</v>
      </c>
      <c r="R36" s="209">
        <v>155262</v>
      </c>
      <c r="S36" s="209">
        <v>221927</v>
      </c>
      <c r="T36" s="209">
        <v>887300</v>
      </c>
      <c r="U36" s="209">
        <v>200431</v>
      </c>
      <c r="V36" s="209">
        <v>295847</v>
      </c>
      <c r="W36" s="209">
        <v>424793</v>
      </c>
      <c r="X36" s="209">
        <v>349328</v>
      </c>
      <c r="Y36" s="211">
        <v>210533</v>
      </c>
      <c r="Z36" s="211">
        <v>194945</v>
      </c>
      <c r="AA36" s="211">
        <v>319230</v>
      </c>
      <c r="AB36" s="209">
        <v>331983</v>
      </c>
      <c r="AC36" s="210">
        <v>273099</v>
      </c>
      <c r="AD36" s="212">
        <f t="shared" si="0"/>
        <v>39872458</v>
      </c>
    </row>
    <row r="37" spans="1:30" ht="37.5" customHeight="1" thickBot="1" thickTop="1">
      <c r="A37" s="226" t="s">
        <v>410</v>
      </c>
      <c r="B37" s="562" t="s">
        <v>409</v>
      </c>
      <c r="C37" s="563"/>
      <c r="D37" s="213">
        <f>D36-(D33+D34+D35)</f>
        <v>6372868</v>
      </c>
      <c r="E37" s="214">
        <f aca="true" t="shared" si="1" ref="E37:AC37">E36-(E33+E34+E35)</f>
        <v>7442654</v>
      </c>
      <c r="F37" s="214">
        <f t="shared" si="1"/>
        <v>2561036</v>
      </c>
      <c r="G37" s="214">
        <f t="shared" si="1"/>
        <v>3956712</v>
      </c>
      <c r="H37" s="214">
        <f t="shared" si="1"/>
        <v>2076071</v>
      </c>
      <c r="I37" s="214">
        <f t="shared" si="1"/>
        <v>3484556</v>
      </c>
      <c r="J37" s="214">
        <f t="shared" si="1"/>
        <v>1532635</v>
      </c>
      <c r="K37" s="214">
        <f t="shared" si="1"/>
        <v>455622</v>
      </c>
      <c r="L37" s="214">
        <f t="shared" si="1"/>
        <v>765859</v>
      </c>
      <c r="M37" s="214">
        <f t="shared" si="1"/>
        <v>1262812</v>
      </c>
      <c r="N37" s="214">
        <f t="shared" si="1"/>
        <v>323983</v>
      </c>
      <c r="O37" s="214">
        <f t="shared" si="1"/>
        <v>1263373</v>
      </c>
      <c r="P37" s="215">
        <f t="shared" si="1"/>
        <v>1757881</v>
      </c>
      <c r="Q37" s="347">
        <f t="shared" si="1"/>
        <v>1805853</v>
      </c>
      <c r="R37" s="214">
        <f t="shared" si="1"/>
        <v>155262</v>
      </c>
      <c r="S37" s="214">
        <f t="shared" si="1"/>
        <v>217281</v>
      </c>
      <c r="T37" s="214">
        <f t="shared" si="1"/>
        <v>746422</v>
      </c>
      <c r="U37" s="214">
        <f t="shared" si="1"/>
        <v>200128</v>
      </c>
      <c r="V37" s="214">
        <f t="shared" si="1"/>
        <v>293434</v>
      </c>
      <c r="W37" s="214">
        <f t="shared" si="1"/>
        <v>367674</v>
      </c>
      <c r="X37" s="214">
        <f t="shared" si="1"/>
        <v>347452</v>
      </c>
      <c r="Y37" s="216">
        <f t="shared" si="1"/>
        <v>210502</v>
      </c>
      <c r="Z37" s="216">
        <f t="shared" si="1"/>
        <v>173327</v>
      </c>
      <c r="AA37" s="216">
        <f t="shared" si="1"/>
        <v>317917</v>
      </c>
      <c r="AB37" s="214">
        <f t="shared" si="1"/>
        <v>331983</v>
      </c>
      <c r="AC37" s="215">
        <f t="shared" si="1"/>
        <v>273099</v>
      </c>
      <c r="AD37" s="217">
        <f t="shared" si="0"/>
        <v>38696396</v>
      </c>
    </row>
    <row r="38" spans="1:30" ht="22.5" customHeight="1" thickBot="1" thickTop="1">
      <c r="A38" s="113" t="s">
        <v>411</v>
      </c>
      <c r="B38" s="564" t="s">
        <v>374</v>
      </c>
      <c r="C38" s="565"/>
      <c r="D38" s="221">
        <v>47919</v>
      </c>
      <c r="E38" s="222">
        <v>5881</v>
      </c>
      <c r="F38" s="222">
        <v>55705</v>
      </c>
      <c r="G38" s="222">
        <v>121464</v>
      </c>
      <c r="H38" s="222">
        <v>20355</v>
      </c>
      <c r="I38" s="222">
        <v>11616</v>
      </c>
      <c r="J38" s="222">
        <v>21317</v>
      </c>
      <c r="K38" s="222">
        <v>16217</v>
      </c>
      <c r="L38" s="222">
        <v>819</v>
      </c>
      <c r="M38" s="222">
        <v>47312</v>
      </c>
      <c r="N38" s="222">
        <v>27294</v>
      </c>
      <c r="O38" s="222">
        <v>376036</v>
      </c>
      <c r="P38" s="223">
        <v>1119</v>
      </c>
      <c r="Q38" s="348">
        <v>175338</v>
      </c>
      <c r="R38" s="222">
        <v>0</v>
      </c>
      <c r="S38" s="222">
        <v>700</v>
      </c>
      <c r="T38" s="222">
        <v>57307</v>
      </c>
      <c r="U38" s="222">
        <v>1000</v>
      </c>
      <c r="V38" s="222">
        <v>93300</v>
      </c>
      <c r="W38" s="222">
        <v>46972</v>
      </c>
      <c r="X38" s="222">
        <v>29252</v>
      </c>
      <c r="Y38" s="224">
        <v>500</v>
      </c>
      <c r="Z38" s="224">
        <v>4025</v>
      </c>
      <c r="AA38" s="224">
        <v>3672</v>
      </c>
      <c r="AB38" s="222">
        <v>24444</v>
      </c>
      <c r="AC38" s="223">
        <v>30000</v>
      </c>
      <c r="AD38" s="225">
        <f t="shared" si="0"/>
        <v>1219564</v>
      </c>
    </row>
    <row r="39" spans="1:30" ht="22.5" customHeight="1" thickBot="1" thickTop="1">
      <c r="A39" s="113" t="s">
        <v>412</v>
      </c>
      <c r="B39" s="552" t="s">
        <v>375</v>
      </c>
      <c r="C39" s="553"/>
      <c r="D39" s="208">
        <v>47919</v>
      </c>
      <c r="E39" s="209">
        <v>5537</v>
      </c>
      <c r="F39" s="209">
        <v>13894</v>
      </c>
      <c r="G39" s="209">
        <v>87040</v>
      </c>
      <c r="H39" s="209">
        <v>7524</v>
      </c>
      <c r="I39" s="209">
        <v>11616</v>
      </c>
      <c r="J39" s="209">
        <v>10064</v>
      </c>
      <c r="K39" s="209">
        <v>16217</v>
      </c>
      <c r="L39" s="209">
        <v>819</v>
      </c>
      <c r="M39" s="209">
        <v>47312</v>
      </c>
      <c r="N39" s="209">
        <v>7482</v>
      </c>
      <c r="O39" s="209">
        <v>78965</v>
      </c>
      <c r="P39" s="210">
        <v>1000</v>
      </c>
      <c r="Q39" s="346">
        <v>145845</v>
      </c>
      <c r="R39" s="209">
        <v>0</v>
      </c>
      <c r="S39" s="209">
        <v>700</v>
      </c>
      <c r="T39" s="209">
        <v>10307</v>
      </c>
      <c r="U39" s="209">
        <v>0</v>
      </c>
      <c r="V39" s="209">
        <v>0</v>
      </c>
      <c r="W39" s="209">
        <v>31341</v>
      </c>
      <c r="X39" s="209">
        <v>29252</v>
      </c>
      <c r="Y39" s="211">
        <v>500</v>
      </c>
      <c r="Z39" s="211">
        <v>4025</v>
      </c>
      <c r="AA39" s="211">
        <v>3233</v>
      </c>
      <c r="AB39" s="209">
        <v>24444</v>
      </c>
      <c r="AC39" s="210">
        <v>0</v>
      </c>
      <c r="AD39" s="212">
        <f t="shared" si="0"/>
        <v>585036</v>
      </c>
    </row>
    <row r="40" spans="1:30" ht="22.5" customHeight="1" thickBot="1" thickTop="1">
      <c r="A40" s="113" t="s">
        <v>413</v>
      </c>
      <c r="B40" s="552" t="s">
        <v>376</v>
      </c>
      <c r="C40" s="553"/>
      <c r="D40" s="208">
        <v>0</v>
      </c>
      <c r="E40" s="209">
        <v>344</v>
      </c>
      <c r="F40" s="209">
        <v>41811</v>
      </c>
      <c r="G40" s="209">
        <v>34424</v>
      </c>
      <c r="H40" s="209">
        <v>12831</v>
      </c>
      <c r="I40" s="209">
        <v>0</v>
      </c>
      <c r="J40" s="209">
        <v>11253</v>
      </c>
      <c r="K40" s="209">
        <v>0</v>
      </c>
      <c r="L40" s="209">
        <v>0</v>
      </c>
      <c r="M40" s="209">
        <v>0</v>
      </c>
      <c r="N40" s="209">
        <v>19812</v>
      </c>
      <c r="O40" s="209">
        <v>297071</v>
      </c>
      <c r="P40" s="210">
        <v>119</v>
      </c>
      <c r="Q40" s="346">
        <v>29493</v>
      </c>
      <c r="R40" s="209">
        <v>0</v>
      </c>
      <c r="S40" s="209">
        <v>0</v>
      </c>
      <c r="T40" s="209">
        <v>47000</v>
      </c>
      <c r="U40" s="209">
        <v>1000</v>
      </c>
      <c r="V40" s="209">
        <v>93300</v>
      </c>
      <c r="W40" s="209">
        <v>15631</v>
      </c>
      <c r="X40" s="209">
        <v>0</v>
      </c>
      <c r="Y40" s="211">
        <v>0</v>
      </c>
      <c r="Z40" s="211">
        <v>0</v>
      </c>
      <c r="AA40" s="211">
        <v>439</v>
      </c>
      <c r="AB40" s="209">
        <v>0</v>
      </c>
      <c r="AC40" s="210">
        <v>30000</v>
      </c>
      <c r="AD40" s="212">
        <f t="shared" si="0"/>
        <v>634528</v>
      </c>
    </row>
    <row r="41" spans="1:30" ht="37.5" customHeight="1" thickBot="1" thickTop="1">
      <c r="A41" s="113" t="s">
        <v>414</v>
      </c>
      <c r="B41" s="199"/>
      <c r="C41" s="218" t="s">
        <v>377</v>
      </c>
      <c r="D41" s="395">
        <v>0</v>
      </c>
      <c r="E41" s="396">
        <v>0</v>
      </c>
      <c r="F41" s="396">
        <v>15</v>
      </c>
      <c r="G41" s="396">
        <v>0</v>
      </c>
      <c r="H41" s="396">
        <v>0</v>
      </c>
      <c r="I41" s="396">
        <v>0</v>
      </c>
      <c r="J41" s="396">
        <v>3953</v>
      </c>
      <c r="K41" s="396">
        <v>0</v>
      </c>
      <c r="L41" s="396">
        <v>0</v>
      </c>
      <c r="M41" s="396">
        <v>0</v>
      </c>
      <c r="N41" s="396">
        <v>7482</v>
      </c>
      <c r="O41" s="396">
        <v>0</v>
      </c>
      <c r="P41" s="397">
        <v>0</v>
      </c>
      <c r="Q41" s="398">
        <v>0</v>
      </c>
      <c r="R41" s="396">
        <v>0</v>
      </c>
      <c r="S41" s="396">
        <v>0</v>
      </c>
      <c r="T41" s="396">
        <v>0</v>
      </c>
      <c r="U41" s="396">
        <v>0</v>
      </c>
      <c r="V41" s="396">
        <v>0</v>
      </c>
      <c r="W41" s="396">
        <v>15631</v>
      </c>
      <c r="X41" s="396">
        <v>0</v>
      </c>
      <c r="Y41" s="399">
        <v>0</v>
      </c>
      <c r="Z41" s="399">
        <v>0</v>
      </c>
      <c r="AA41" s="399">
        <v>0</v>
      </c>
      <c r="AB41" s="396">
        <v>0</v>
      </c>
      <c r="AC41" s="397">
        <v>0</v>
      </c>
      <c r="AD41" s="400">
        <f t="shared" si="0"/>
        <v>27081</v>
      </c>
    </row>
    <row r="42" spans="1:30" ht="22.5" customHeight="1" thickBot="1" thickTop="1">
      <c r="A42" s="113" t="s">
        <v>415</v>
      </c>
      <c r="B42" s="219"/>
      <c r="C42" s="220" t="s">
        <v>378</v>
      </c>
      <c r="D42" s="213">
        <v>0</v>
      </c>
      <c r="E42" s="214">
        <v>344</v>
      </c>
      <c r="F42" s="214">
        <v>41796</v>
      </c>
      <c r="G42" s="214">
        <v>34424</v>
      </c>
      <c r="H42" s="214">
        <v>12831</v>
      </c>
      <c r="I42" s="214">
        <v>0</v>
      </c>
      <c r="J42" s="214">
        <v>7300</v>
      </c>
      <c r="K42" s="214">
        <v>0</v>
      </c>
      <c r="L42" s="214">
        <v>0</v>
      </c>
      <c r="M42" s="214">
        <v>0</v>
      </c>
      <c r="N42" s="214">
        <v>12330</v>
      </c>
      <c r="O42" s="214">
        <v>297071</v>
      </c>
      <c r="P42" s="215">
        <v>119</v>
      </c>
      <c r="Q42" s="347">
        <v>29493</v>
      </c>
      <c r="R42" s="214">
        <v>0</v>
      </c>
      <c r="S42" s="214">
        <v>0</v>
      </c>
      <c r="T42" s="214">
        <v>47000</v>
      </c>
      <c r="U42" s="214">
        <v>1000</v>
      </c>
      <c r="V42" s="214">
        <v>93300</v>
      </c>
      <c r="W42" s="214">
        <v>0</v>
      </c>
      <c r="X42" s="214">
        <v>0</v>
      </c>
      <c r="Y42" s="216">
        <v>0</v>
      </c>
      <c r="Z42" s="216">
        <v>0</v>
      </c>
      <c r="AA42" s="216">
        <v>439</v>
      </c>
      <c r="AB42" s="214">
        <v>0</v>
      </c>
      <c r="AC42" s="215">
        <v>30000</v>
      </c>
      <c r="AD42" s="217">
        <f t="shared" si="0"/>
        <v>607447</v>
      </c>
    </row>
    <row r="43" spans="1:30" ht="22.5" customHeight="1" thickBot="1" thickTop="1">
      <c r="A43" s="113" t="s">
        <v>416</v>
      </c>
      <c r="B43" s="564" t="s">
        <v>379</v>
      </c>
      <c r="C43" s="565"/>
      <c r="D43" s="221">
        <v>26917</v>
      </c>
      <c r="E43" s="222">
        <v>21187</v>
      </c>
      <c r="F43" s="222">
        <v>9627</v>
      </c>
      <c r="G43" s="222">
        <v>117438</v>
      </c>
      <c r="H43" s="222">
        <v>25939</v>
      </c>
      <c r="I43" s="222">
        <v>129411</v>
      </c>
      <c r="J43" s="222">
        <v>65109</v>
      </c>
      <c r="K43" s="222">
        <v>21139</v>
      </c>
      <c r="L43" s="222">
        <v>13928</v>
      </c>
      <c r="M43" s="222">
        <v>27259</v>
      </c>
      <c r="N43" s="222">
        <v>101634</v>
      </c>
      <c r="O43" s="222">
        <v>108969</v>
      </c>
      <c r="P43" s="223">
        <v>160250</v>
      </c>
      <c r="Q43" s="348">
        <v>272052</v>
      </c>
      <c r="R43" s="222">
        <v>0</v>
      </c>
      <c r="S43" s="222">
        <v>0</v>
      </c>
      <c r="T43" s="222">
        <v>14442</v>
      </c>
      <c r="U43" s="222">
        <v>0</v>
      </c>
      <c r="V43" s="222">
        <v>0</v>
      </c>
      <c r="W43" s="222">
        <v>73345</v>
      </c>
      <c r="X43" s="222">
        <v>30387</v>
      </c>
      <c r="Y43" s="224">
        <v>851</v>
      </c>
      <c r="Z43" s="224">
        <v>0</v>
      </c>
      <c r="AA43" s="224">
        <v>6877</v>
      </c>
      <c r="AB43" s="222">
        <v>42617</v>
      </c>
      <c r="AC43" s="223">
        <v>0</v>
      </c>
      <c r="AD43" s="225">
        <f t="shared" si="0"/>
        <v>1269378</v>
      </c>
    </row>
    <row r="44" spans="1:30" ht="22.5" customHeight="1" thickBot="1" thickTop="1">
      <c r="A44" s="113" t="s">
        <v>417</v>
      </c>
      <c r="B44" s="552" t="s">
        <v>375</v>
      </c>
      <c r="C44" s="553"/>
      <c r="D44" s="208">
        <v>26917</v>
      </c>
      <c r="E44" s="209">
        <v>18057</v>
      </c>
      <c r="F44" s="209">
        <v>7988</v>
      </c>
      <c r="G44" s="209">
        <v>117438</v>
      </c>
      <c r="H44" s="209">
        <v>25939</v>
      </c>
      <c r="I44" s="209">
        <v>129411</v>
      </c>
      <c r="J44" s="209">
        <v>61163</v>
      </c>
      <c r="K44" s="209">
        <v>21139</v>
      </c>
      <c r="L44" s="209">
        <v>13928</v>
      </c>
      <c r="M44" s="209">
        <v>27259</v>
      </c>
      <c r="N44" s="209">
        <v>14497</v>
      </c>
      <c r="O44" s="209">
        <v>98960</v>
      </c>
      <c r="P44" s="210">
        <v>160250</v>
      </c>
      <c r="Q44" s="346">
        <v>272052</v>
      </c>
      <c r="R44" s="209">
        <v>0</v>
      </c>
      <c r="S44" s="209">
        <v>0</v>
      </c>
      <c r="T44" s="209">
        <v>14442</v>
      </c>
      <c r="U44" s="209">
        <v>0</v>
      </c>
      <c r="V44" s="209">
        <v>0</v>
      </c>
      <c r="W44" s="209">
        <v>51510</v>
      </c>
      <c r="X44" s="209">
        <v>23108</v>
      </c>
      <c r="Y44" s="211">
        <v>851</v>
      </c>
      <c r="Z44" s="211">
        <v>0</v>
      </c>
      <c r="AA44" s="211">
        <v>6877</v>
      </c>
      <c r="AB44" s="209">
        <v>42617</v>
      </c>
      <c r="AC44" s="210">
        <v>0</v>
      </c>
      <c r="AD44" s="212">
        <f t="shared" si="0"/>
        <v>1134403</v>
      </c>
    </row>
    <row r="45" spans="1:30" ht="22.5" customHeight="1" thickBot="1" thickTop="1">
      <c r="A45" s="113" t="s">
        <v>418</v>
      </c>
      <c r="B45" s="552" t="s">
        <v>376</v>
      </c>
      <c r="C45" s="553"/>
      <c r="D45" s="208">
        <v>0</v>
      </c>
      <c r="E45" s="209">
        <v>3130</v>
      </c>
      <c r="F45" s="209">
        <v>1639</v>
      </c>
      <c r="G45" s="209">
        <v>0</v>
      </c>
      <c r="H45" s="209">
        <v>0</v>
      </c>
      <c r="I45" s="209">
        <v>0</v>
      </c>
      <c r="J45" s="209">
        <v>3946</v>
      </c>
      <c r="K45" s="209">
        <v>0</v>
      </c>
      <c r="L45" s="209">
        <v>0</v>
      </c>
      <c r="M45" s="209">
        <v>0</v>
      </c>
      <c r="N45" s="209">
        <v>87137</v>
      </c>
      <c r="O45" s="209">
        <v>10009</v>
      </c>
      <c r="P45" s="210">
        <v>0</v>
      </c>
      <c r="Q45" s="346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21835</v>
      </c>
      <c r="X45" s="209">
        <v>7279</v>
      </c>
      <c r="Y45" s="211">
        <v>0</v>
      </c>
      <c r="Z45" s="211">
        <v>0</v>
      </c>
      <c r="AA45" s="211">
        <v>0</v>
      </c>
      <c r="AB45" s="209">
        <v>0</v>
      </c>
      <c r="AC45" s="210">
        <v>0</v>
      </c>
      <c r="AD45" s="212">
        <f t="shared" si="0"/>
        <v>134975</v>
      </c>
    </row>
    <row r="46" spans="1:30" ht="38.25" customHeight="1" thickBot="1" thickTop="1">
      <c r="A46" s="113" t="s">
        <v>419</v>
      </c>
      <c r="B46" s="199"/>
      <c r="C46" s="218" t="s">
        <v>377</v>
      </c>
      <c r="D46" s="395">
        <v>0</v>
      </c>
      <c r="E46" s="396">
        <v>0</v>
      </c>
      <c r="F46" s="396">
        <v>342</v>
      </c>
      <c r="G46" s="396">
        <v>0</v>
      </c>
      <c r="H46" s="396">
        <v>0</v>
      </c>
      <c r="I46" s="396">
        <v>0</v>
      </c>
      <c r="J46" s="396">
        <v>3946</v>
      </c>
      <c r="K46" s="396">
        <v>0</v>
      </c>
      <c r="L46" s="396">
        <v>0</v>
      </c>
      <c r="M46" s="396">
        <v>0</v>
      </c>
      <c r="N46" s="396">
        <v>7254</v>
      </c>
      <c r="O46" s="396">
        <v>0</v>
      </c>
      <c r="P46" s="397">
        <v>0</v>
      </c>
      <c r="Q46" s="398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9">
        <v>0</v>
      </c>
      <c r="Z46" s="399">
        <v>0</v>
      </c>
      <c r="AA46" s="399">
        <v>0</v>
      </c>
      <c r="AB46" s="396">
        <v>0</v>
      </c>
      <c r="AC46" s="397">
        <v>0</v>
      </c>
      <c r="AD46" s="400">
        <f t="shared" si="0"/>
        <v>11542</v>
      </c>
    </row>
    <row r="47" spans="1:30" ht="22.5" customHeight="1" thickBot="1" thickTop="1">
      <c r="A47" s="113" t="s">
        <v>420</v>
      </c>
      <c r="B47" s="219"/>
      <c r="C47" s="220" t="s">
        <v>378</v>
      </c>
      <c r="D47" s="213">
        <v>0</v>
      </c>
      <c r="E47" s="214">
        <v>3130</v>
      </c>
      <c r="F47" s="214">
        <v>1297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0</v>
      </c>
      <c r="N47" s="214">
        <v>79883</v>
      </c>
      <c r="O47" s="214">
        <v>10009</v>
      </c>
      <c r="P47" s="215">
        <v>0</v>
      </c>
      <c r="Q47" s="347">
        <v>0</v>
      </c>
      <c r="R47" s="214">
        <v>0</v>
      </c>
      <c r="S47" s="214">
        <v>0</v>
      </c>
      <c r="T47" s="214">
        <v>0</v>
      </c>
      <c r="U47" s="214">
        <v>0</v>
      </c>
      <c r="V47" s="214">
        <v>0</v>
      </c>
      <c r="W47" s="214">
        <v>21835</v>
      </c>
      <c r="X47" s="214">
        <v>7279</v>
      </c>
      <c r="Y47" s="216">
        <v>0</v>
      </c>
      <c r="Z47" s="216">
        <v>0</v>
      </c>
      <c r="AA47" s="216">
        <v>0</v>
      </c>
      <c r="AB47" s="214">
        <v>0</v>
      </c>
      <c r="AC47" s="215">
        <v>0</v>
      </c>
      <c r="AD47" s="217">
        <f t="shared" si="0"/>
        <v>123433</v>
      </c>
    </row>
    <row r="48" ht="18" thickTop="1"/>
  </sheetData>
  <mergeCells count="26">
    <mergeCell ref="B44:C44"/>
    <mergeCell ref="B45:C45"/>
    <mergeCell ref="B38:C38"/>
    <mergeCell ref="B39:C39"/>
    <mergeCell ref="B40:C40"/>
    <mergeCell ref="B43:C43"/>
    <mergeCell ref="B34:C34"/>
    <mergeCell ref="B35:C35"/>
    <mergeCell ref="B36:C36"/>
    <mergeCell ref="B37:C37"/>
    <mergeCell ref="B30:C30"/>
    <mergeCell ref="B31:C31"/>
    <mergeCell ref="B32:C32"/>
    <mergeCell ref="B33:C33"/>
    <mergeCell ref="B25:C25"/>
    <mergeCell ref="B26:C26"/>
    <mergeCell ref="B27:C27"/>
    <mergeCell ref="B28:C28"/>
    <mergeCell ref="B9:B14"/>
    <mergeCell ref="B15:C15"/>
    <mergeCell ref="B19:C19"/>
    <mergeCell ref="B20:C20"/>
    <mergeCell ref="B21:C21"/>
    <mergeCell ref="B22:C22"/>
    <mergeCell ref="B23:C23"/>
    <mergeCell ref="B24:C24"/>
  </mergeCells>
  <printOptions horizontalCentered="1"/>
  <pageMargins left="0.61" right="0.58" top="0.61" bottom="0.58" header="0.5118110236220472" footer="0.6"/>
  <pageSetup horizontalDpi="600" verticalDpi="600" orientation="landscape" paperSize="9" scale="49" r:id="rId2"/>
  <colBreaks count="1" manualBreakCount="1">
    <brk id="1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showZeros="0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6015625" defaultRowHeight="18"/>
  <cols>
    <col min="1" max="2" width="2.58203125" style="0" customWidth="1"/>
    <col min="3" max="3" width="29.66015625" style="0" customWidth="1"/>
    <col min="4" max="30" width="12.58203125" style="0" customWidth="1"/>
  </cols>
  <sheetData>
    <row r="1" spans="1:30" ht="21">
      <c r="A1" s="124" t="s">
        <v>316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8" thickBot="1">
      <c r="A3" s="18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60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60</v>
      </c>
    </row>
    <row r="4" spans="1:30" ht="17.25">
      <c r="A4" s="20"/>
      <c r="B4" s="17"/>
      <c r="C4" s="17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192"/>
      <c r="P4" s="125"/>
      <c r="Q4" s="126"/>
      <c r="R4" s="21"/>
      <c r="S4" s="21"/>
      <c r="T4" s="21"/>
      <c r="U4" s="21"/>
      <c r="V4" s="21"/>
      <c r="W4" s="21"/>
      <c r="X4" s="192"/>
      <c r="Y4" s="132"/>
      <c r="Z4" s="132"/>
      <c r="AA4" s="132"/>
      <c r="AB4" s="192"/>
      <c r="AC4" s="125"/>
      <c r="AD4" s="167"/>
    </row>
    <row r="5" spans="1:30" ht="17.25">
      <c r="A5" s="20"/>
      <c r="B5" s="17"/>
      <c r="C5" s="17" t="s">
        <v>61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27"/>
      <c r="R5" s="21"/>
      <c r="S5" s="21"/>
      <c r="T5" s="21"/>
      <c r="U5" s="21"/>
      <c r="V5" s="21"/>
      <c r="W5" s="21"/>
      <c r="X5" s="21"/>
      <c r="Y5" s="133"/>
      <c r="Z5" s="133"/>
      <c r="AA5" s="133"/>
      <c r="AB5" s="21"/>
      <c r="AC5" s="22"/>
      <c r="AD5" s="168"/>
    </row>
    <row r="6" spans="1:30" ht="17.25">
      <c r="A6" s="20"/>
      <c r="B6" s="17"/>
      <c r="C6" s="17"/>
      <c r="D6" s="24" t="s">
        <v>552</v>
      </c>
      <c r="E6" s="23" t="s">
        <v>45</v>
      </c>
      <c r="F6" s="23" t="s">
        <v>553</v>
      </c>
      <c r="G6" s="23" t="s">
        <v>554</v>
      </c>
      <c r="H6" s="23" t="s">
        <v>555</v>
      </c>
      <c r="I6" s="23" t="s">
        <v>556</v>
      </c>
      <c r="J6" s="23" t="s">
        <v>557</v>
      </c>
      <c r="K6" s="23" t="s">
        <v>558</v>
      </c>
      <c r="L6" s="23" t="s">
        <v>559</v>
      </c>
      <c r="M6" s="23" t="s">
        <v>560</v>
      </c>
      <c r="N6" s="23" t="s">
        <v>561</v>
      </c>
      <c r="O6" s="23" t="s">
        <v>562</v>
      </c>
      <c r="P6" s="334" t="s">
        <v>563</v>
      </c>
      <c r="Q6" s="356" t="s">
        <v>564</v>
      </c>
      <c r="R6" s="280" t="s">
        <v>58</v>
      </c>
      <c r="S6" s="23" t="s">
        <v>565</v>
      </c>
      <c r="T6" s="23" t="s">
        <v>566</v>
      </c>
      <c r="U6" s="23" t="s">
        <v>567</v>
      </c>
      <c r="V6" s="23" t="s">
        <v>568</v>
      </c>
      <c r="W6" s="23" t="s">
        <v>569</v>
      </c>
      <c r="X6" s="23" t="s">
        <v>570</v>
      </c>
      <c r="Y6" s="134" t="s">
        <v>571</v>
      </c>
      <c r="Z6" s="134" t="s">
        <v>572</v>
      </c>
      <c r="AA6" s="134" t="s">
        <v>573</v>
      </c>
      <c r="AB6" s="23" t="s">
        <v>574</v>
      </c>
      <c r="AC6" s="25" t="s">
        <v>119</v>
      </c>
      <c r="AD6" s="169" t="s">
        <v>40</v>
      </c>
    </row>
    <row r="7" spans="1:30" ht="17.25">
      <c r="A7" s="20"/>
      <c r="B7" s="17" t="s">
        <v>62</v>
      </c>
      <c r="C7" s="17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27"/>
      <c r="R7" s="21"/>
      <c r="S7" s="21"/>
      <c r="T7" s="21"/>
      <c r="U7" s="21"/>
      <c r="V7" s="21"/>
      <c r="W7" s="21"/>
      <c r="X7" s="21"/>
      <c r="Y7" s="133"/>
      <c r="Z7" s="133"/>
      <c r="AA7" s="133"/>
      <c r="AB7" s="21"/>
      <c r="AC7" s="22"/>
      <c r="AD7" s="168"/>
    </row>
    <row r="8" spans="1:30" ht="18" thickBot="1">
      <c r="A8" s="26"/>
      <c r="B8" s="18"/>
      <c r="C8" s="18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128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5">
        <v>243825</v>
      </c>
      <c r="Z8" s="135">
        <v>243841</v>
      </c>
      <c r="AA8" s="135">
        <v>244031</v>
      </c>
      <c r="AB8" s="28">
        <v>244040</v>
      </c>
      <c r="AC8" s="29">
        <v>244414</v>
      </c>
      <c r="AD8" s="170"/>
    </row>
    <row r="9" spans="1:30" ht="17.25">
      <c r="A9" s="20" t="s">
        <v>63</v>
      </c>
      <c r="B9" s="30"/>
      <c r="C9" s="30"/>
      <c r="D9" s="31">
        <v>41051327</v>
      </c>
      <c r="E9" s="32">
        <v>37412886</v>
      </c>
      <c r="F9" s="32">
        <v>18268475</v>
      </c>
      <c r="G9" s="32">
        <v>26762173</v>
      </c>
      <c r="H9" s="32">
        <v>25932227</v>
      </c>
      <c r="I9" s="32">
        <v>41923800</v>
      </c>
      <c r="J9" s="32">
        <v>23987878</v>
      </c>
      <c r="K9" s="32">
        <v>5295045</v>
      </c>
      <c r="L9" s="32">
        <v>10174748</v>
      </c>
      <c r="M9" s="32">
        <v>8767517</v>
      </c>
      <c r="N9" s="32">
        <v>3491472</v>
      </c>
      <c r="O9" s="32">
        <v>13639439</v>
      </c>
      <c r="P9" s="33">
        <v>11345784</v>
      </c>
      <c r="Q9" s="129">
        <v>21342905</v>
      </c>
      <c r="R9" s="32">
        <v>603147</v>
      </c>
      <c r="S9" s="32">
        <v>4607235</v>
      </c>
      <c r="T9" s="32">
        <v>5955631</v>
      </c>
      <c r="U9" s="32">
        <v>2150195</v>
      </c>
      <c r="V9" s="32">
        <v>1633017</v>
      </c>
      <c r="W9" s="32">
        <v>4481839</v>
      </c>
      <c r="X9" s="32">
        <v>5996058</v>
      </c>
      <c r="Y9" s="136">
        <v>3036675</v>
      </c>
      <c r="Z9" s="136">
        <v>1828162</v>
      </c>
      <c r="AA9" s="136">
        <v>3153020</v>
      </c>
      <c r="AB9" s="32">
        <v>2946222</v>
      </c>
      <c r="AC9" s="33">
        <v>3111381</v>
      </c>
      <c r="AD9" s="173">
        <f aca="true" t="shared" si="0" ref="AD9:AD40">SUM(D9:AC9)</f>
        <v>328898258</v>
      </c>
    </row>
    <row r="10" spans="1:30" ht="17.25">
      <c r="A10" s="20"/>
      <c r="B10" s="17" t="s">
        <v>64</v>
      </c>
      <c r="C10" s="34"/>
      <c r="D10" s="35">
        <v>40524504</v>
      </c>
      <c r="E10" s="36">
        <v>37399486</v>
      </c>
      <c r="F10" s="36">
        <v>18043490</v>
      </c>
      <c r="G10" s="36">
        <v>26667686</v>
      </c>
      <c r="H10" s="36">
        <v>25865030</v>
      </c>
      <c r="I10" s="36">
        <v>41922141</v>
      </c>
      <c r="J10" s="36">
        <v>21592241</v>
      </c>
      <c r="K10" s="36">
        <v>5294250</v>
      </c>
      <c r="L10" s="36">
        <v>10173867</v>
      </c>
      <c r="M10" s="36">
        <v>8621045</v>
      </c>
      <c r="N10" s="36">
        <v>3490349</v>
      </c>
      <c r="O10" s="36">
        <v>13637300</v>
      </c>
      <c r="P10" s="37">
        <v>11137605</v>
      </c>
      <c r="Q10" s="130">
        <v>20304689</v>
      </c>
      <c r="R10" s="36">
        <v>601187</v>
      </c>
      <c r="S10" s="36">
        <v>4607004</v>
      </c>
      <c r="T10" s="36">
        <v>5955088</v>
      </c>
      <c r="U10" s="36">
        <v>2149480</v>
      </c>
      <c r="V10" s="36">
        <v>1632854</v>
      </c>
      <c r="W10" s="36">
        <v>4481839</v>
      </c>
      <c r="X10" s="36">
        <v>5996058</v>
      </c>
      <c r="Y10" s="137">
        <v>3035219</v>
      </c>
      <c r="Z10" s="137">
        <v>1827961</v>
      </c>
      <c r="AA10" s="137">
        <v>3152970</v>
      </c>
      <c r="AB10" s="36">
        <v>2946222</v>
      </c>
      <c r="AC10" s="37">
        <v>3096796</v>
      </c>
      <c r="AD10" s="238">
        <f t="shared" si="0"/>
        <v>324156361</v>
      </c>
    </row>
    <row r="11" spans="1:30" ht="17.25">
      <c r="A11" s="20"/>
      <c r="B11" s="17"/>
      <c r="C11" s="34" t="s">
        <v>65</v>
      </c>
      <c r="D11" s="35">
        <v>1712708</v>
      </c>
      <c r="E11" s="36">
        <v>1669324</v>
      </c>
      <c r="F11" s="36">
        <v>1342353</v>
      </c>
      <c r="G11" s="36">
        <v>538833</v>
      </c>
      <c r="H11" s="36">
        <v>1706037</v>
      </c>
      <c r="I11" s="36">
        <v>1074593</v>
      </c>
      <c r="J11" s="36">
        <v>1573278</v>
      </c>
      <c r="K11" s="36">
        <v>802562</v>
      </c>
      <c r="L11" s="36">
        <v>397131</v>
      </c>
      <c r="M11" s="36">
        <v>404885</v>
      </c>
      <c r="N11" s="36">
        <v>58379</v>
      </c>
      <c r="O11" s="36">
        <v>276552</v>
      </c>
      <c r="P11" s="37">
        <v>421861</v>
      </c>
      <c r="Q11" s="130">
        <v>1225705</v>
      </c>
      <c r="R11" s="36">
        <v>2097</v>
      </c>
      <c r="S11" s="36">
        <v>80139</v>
      </c>
      <c r="T11" s="36">
        <v>183794</v>
      </c>
      <c r="U11" s="36">
        <v>158429</v>
      </c>
      <c r="V11" s="36">
        <v>73111</v>
      </c>
      <c r="W11" s="36">
        <v>68289</v>
      </c>
      <c r="X11" s="36">
        <v>102305</v>
      </c>
      <c r="Y11" s="137">
        <v>138849</v>
      </c>
      <c r="Z11" s="137">
        <v>44702</v>
      </c>
      <c r="AA11" s="137">
        <v>102715</v>
      </c>
      <c r="AB11" s="36">
        <v>69744</v>
      </c>
      <c r="AC11" s="37">
        <v>236621</v>
      </c>
      <c r="AD11" s="238">
        <f t="shared" si="0"/>
        <v>14464996</v>
      </c>
    </row>
    <row r="12" spans="1:30" ht="17.25">
      <c r="A12" s="20"/>
      <c r="B12" s="17"/>
      <c r="C12" s="34" t="s">
        <v>66</v>
      </c>
      <c r="D12" s="35">
        <v>61813678</v>
      </c>
      <c r="E12" s="36">
        <v>62275079</v>
      </c>
      <c r="F12" s="36">
        <v>26449673</v>
      </c>
      <c r="G12" s="36">
        <v>42913695</v>
      </c>
      <c r="H12" s="36">
        <v>32940114</v>
      </c>
      <c r="I12" s="36">
        <v>57719383</v>
      </c>
      <c r="J12" s="36">
        <v>30197707</v>
      </c>
      <c r="K12" s="36">
        <v>6672829</v>
      </c>
      <c r="L12" s="36">
        <v>14356030</v>
      </c>
      <c r="M12" s="36">
        <v>13285083</v>
      </c>
      <c r="N12" s="36">
        <v>4561503</v>
      </c>
      <c r="O12" s="36">
        <v>17687995</v>
      </c>
      <c r="P12" s="37">
        <v>16592458</v>
      </c>
      <c r="Q12" s="130">
        <v>29326470</v>
      </c>
      <c r="R12" s="36">
        <v>1114321</v>
      </c>
      <c r="S12" s="36">
        <v>6110606</v>
      </c>
      <c r="T12" s="36">
        <v>9487032</v>
      </c>
      <c r="U12" s="36">
        <v>2728153</v>
      </c>
      <c r="V12" s="36">
        <v>2492433</v>
      </c>
      <c r="W12" s="36">
        <v>5773032</v>
      </c>
      <c r="X12" s="36">
        <v>6956473</v>
      </c>
      <c r="Y12" s="137">
        <v>3748887</v>
      </c>
      <c r="Z12" s="137">
        <v>2911404</v>
      </c>
      <c r="AA12" s="137">
        <v>4792869</v>
      </c>
      <c r="AB12" s="36">
        <v>4348681</v>
      </c>
      <c r="AC12" s="37">
        <v>3993892</v>
      </c>
      <c r="AD12" s="238">
        <f t="shared" si="0"/>
        <v>471249480</v>
      </c>
    </row>
    <row r="13" spans="1:30" ht="17.25">
      <c r="A13" s="20"/>
      <c r="B13" s="17"/>
      <c r="C13" s="34" t="s">
        <v>67</v>
      </c>
      <c r="D13" s="35">
        <v>24299423</v>
      </c>
      <c r="E13" s="36">
        <v>26860781</v>
      </c>
      <c r="F13" s="36">
        <v>9823921</v>
      </c>
      <c r="G13" s="36">
        <v>16862722</v>
      </c>
      <c r="H13" s="36">
        <v>9578454</v>
      </c>
      <c r="I13" s="36">
        <v>16950672</v>
      </c>
      <c r="J13" s="36">
        <v>10421394</v>
      </c>
      <c r="K13" s="36">
        <v>2552718</v>
      </c>
      <c r="L13" s="36">
        <v>4678899</v>
      </c>
      <c r="M13" s="36">
        <v>5176789</v>
      </c>
      <c r="N13" s="36">
        <v>1512386</v>
      </c>
      <c r="O13" s="36">
        <v>4327247</v>
      </c>
      <c r="P13" s="37">
        <v>5971476</v>
      </c>
      <c r="Q13" s="130">
        <v>10247486</v>
      </c>
      <c r="R13" s="36">
        <v>515231</v>
      </c>
      <c r="S13" s="36">
        <v>1583741</v>
      </c>
      <c r="T13" s="36">
        <v>3721704</v>
      </c>
      <c r="U13" s="36">
        <v>763302</v>
      </c>
      <c r="V13" s="36">
        <v>932690</v>
      </c>
      <c r="W13" s="36">
        <v>1405065</v>
      </c>
      <c r="X13" s="36">
        <v>1132630</v>
      </c>
      <c r="Y13" s="137">
        <v>852517</v>
      </c>
      <c r="Z13" s="137">
        <v>1128145</v>
      </c>
      <c r="AA13" s="137">
        <v>1844871</v>
      </c>
      <c r="AB13" s="36">
        <v>1472203</v>
      </c>
      <c r="AC13" s="37">
        <v>1163517</v>
      </c>
      <c r="AD13" s="238">
        <f t="shared" si="0"/>
        <v>165779984</v>
      </c>
    </row>
    <row r="14" spans="1:30" ht="17.25">
      <c r="A14" s="20"/>
      <c r="B14" s="17"/>
      <c r="C14" s="34" t="s">
        <v>68</v>
      </c>
      <c r="D14" s="35">
        <v>1293155</v>
      </c>
      <c r="E14" s="36">
        <v>315864</v>
      </c>
      <c r="F14" s="36">
        <v>75385</v>
      </c>
      <c r="G14" s="36">
        <v>77310</v>
      </c>
      <c r="H14" s="36">
        <v>797332</v>
      </c>
      <c r="I14" s="36">
        <v>78837</v>
      </c>
      <c r="J14" s="36">
        <v>242650</v>
      </c>
      <c r="K14" s="36">
        <v>371577</v>
      </c>
      <c r="L14" s="36">
        <v>99605</v>
      </c>
      <c r="M14" s="36">
        <v>107866</v>
      </c>
      <c r="N14" s="36">
        <v>382853</v>
      </c>
      <c r="O14" s="36">
        <v>0</v>
      </c>
      <c r="P14" s="37">
        <v>94762</v>
      </c>
      <c r="Q14" s="130">
        <v>0</v>
      </c>
      <c r="R14" s="36">
        <v>0</v>
      </c>
      <c r="S14" s="36">
        <v>0</v>
      </c>
      <c r="T14" s="36">
        <v>5966</v>
      </c>
      <c r="U14" s="36">
        <v>26200</v>
      </c>
      <c r="V14" s="36">
        <v>0</v>
      </c>
      <c r="W14" s="36">
        <v>45583</v>
      </c>
      <c r="X14" s="36">
        <v>69910</v>
      </c>
      <c r="Y14" s="137">
        <v>0</v>
      </c>
      <c r="Z14" s="137">
        <v>0</v>
      </c>
      <c r="AA14" s="137">
        <v>102257</v>
      </c>
      <c r="AB14" s="36">
        <v>0</v>
      </c>
      <c r="AC14" s="37">
        <v>29800</v>
      </c>
      <c r="AD14" s="238">
        <f t="shared" si="0"/>
        <v>4216912</v>
      </c>
    </row>
    <row r="15" spans="1:30" ht="17.25">
      <c r="A15" s="20"/>
      <c r="B15" s="30"/>
      <c r="C15" s="30" t="s">
        <v>69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129"/>
      <c r="R15" s="32"/>
      <c r="S15" s="32"/>
      <c r="T15" s="32"/>
      <c r="U15" s="32"/>
      <c r="V15" s="32"/>
      <c r="W15" s="32"/>
      <c r="X15" s="32"/>
      <c r="Y15" s="136"/>
      <c r="Z15" s="136"/>
      <c r="AA15" s="136"/>
      <c r="AB15" s="32"/>
      <c r="AC15" s="33"/>
      <c r="AD15" s="173">
        <f t="shared" si="0"/>
        <v>0</v>
      </c>
    </row>
    <row r="16" spans="1:30" ht="17.25">
      <c r="A16" s="20"/>
      <c r="B16" s="30" t="s">
        <v>70</v>
      </c>
      <c r="C16" s="30"/>
      <c r="D16" s="31">
        <v>368550</v>
      </c>
      <c r="E16" s="32">
        <v>13400</v>
      </c>
      <c r="F16" s="32">
        <v>174930</v>
      </c>
      <c r="G16" s="32">
        <v>94487</v>
      </c>
      <c r="H16" s="32">
        <v>67197</v>
      </c>
      <c r="I16" s="32">
        <v>1659</v>
      </c>
      <c r="J16" s="32">
        <v>1192388</v>
      </c>
      <c r="K16" s="32">
        <v>740</v>
      </c>
      <c r="L16" s="32">
        <v>881</v>
      </c>
      <c r="M16" s="32">
        <v>36873</v>
      </c>
      <c r="N16" s="32">
        <v>1123</v>
      </c>
      <c r="O16" s="32">
        <v>2139</v>
      </c>
      <c r="P16" s="33">
        <v>208179</v>
      </c>
      <c r="Q16" s="129">
        <v>496</v>
      </c>
      <c r="R16" s="32">
        <v>1960</v>
      </c>
      <c r="S16" s="32">
        <v>231</v>
      </c>
      <c r="T16" s="32">
        <v>543</v>
      </c>
      <c r="U16" s="32">
        <v>715</v>
      </c>
      <c r="V16" s="32">
        <v>163</v>
      </c>
      <c r="W16" s="32">
        <v>0</v>
      </c>
      <c r="X16" s="32">
        <v>0</v>
      </c>
      <c r="Y16" s="136">
        <v>1456</v>
      </c>
      <c r="Z16" s="136">
        <v>201</v>
      </c>
      <c r="AA16" s="136">
        <v>50</v>
      </c>
      <c r="AB16" s="32">
        <v>0</v>
      </c>
      <c r="AC16" s="33">
        <v>14585</v>
      </c>
      <c r="AD16" s="173">
        <f t="shared" si="0"/>
        <v>2182946</v>
      </c>
    </row>
    <row r="17" spans="1:30" ht="18" thickBot="1">
      <c r="A17" s="26"/>
      <c r="B17" s="18" t="s">
        <v>71</v>
      </c>
      <c r="C17" s="18"/>
      <c r="D17" s="38">
        <v>158273</v>
      </c>
      <c r="E17" s="39">
        <v>0</v>
      </c>
      <c r="F17" s="39">
        <v>50055</v>
      </c>
      <c r="G17" s="39">
        <v>0</v>
      </c>
      <c r="H17" s="39">
        <v>0</v>
      </c>
      <c r="I17" s="39">
        <v>0</v>
      </c>
      <c r="J17" s="39">
        <v>1203249</v>
      </c>
      <c r="K17" s="39">
        <v>55</v>
      </c>
      <c r="L17" s="39">
        <v>0</v>
      </c>
      <c r="M17" s="39">
        <v>109599</v>
      </c>
      <c r="N17" s="39">
        <v>0</v>
      </c>
      <c r="O17" s="39">
        <v>0</v>
      </c>
      <c r="P17" s="40">
        <v>0</v>
      </c>
      <c r="Q17" s="131">
        <v>1037720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138">
        <v>0</v>
      </c>
      <c r="Z17" s="138">
        <v>0</v>
      </c>
      <c r="AA17" s="138">
        <v>0</v>
      </c>
      <c r="AB17" s="39">
        <v>0</v>
      </c>
      <c r="AC17" s="40">
        <v>0</v>
      </c>
      <c r="AD17" s="239">
        <f t="shared" si="0"/>
        <v>2558951</v>
      </c>
    </row>
    <row r="18" spans="1:30" ht="17.25">
      <c r="A18" s="20" t="s">
        <v>72</v>
      </c>
      <c r="B18" s="30"/>
      <c r="C18" s="30"/>
      <c r="D18" s="31">
        <v>5674022</v>
      </c>
      <c r="E18" s="32">
        <v>6402292</v>
      </c>
      <c r="F18" s="32">
        <v>3219667</v>
      </c>
      <c r="G18" s="32">
        <v>3508410</v>
      </c>
      <c r="H18" s="32">
        <v>3599782</v>
      </c>
      <c r="I18" s="32">
        <v>4119805</v>
      </c>
      <c r="J18" s="32">
        <v>1708124</v>
      </c>
      <c r="K18" s="32">
        <v>342555</v>
      </c>
      <c r="L18" s="32">
        <v>1664389</v>
      </c>
      <c r="M18" s="32">
        <v>425680</v>
      </c>
      <c r="N18" s="32">
        <v>110040</v>
      </c>
      <c r="O18" s="32">
        <v>2725461</v>
      </c>
      <c r="P18" s="33">
        <v>1851520</v>
      </c>
      <c r="Q18" s="129">
        <v>2494147</v>
      </c>
      <c r="R18" s="32">
        <v>764203</v>
      </c>
      <c r="S18" s="32">
        <v>254914</v>
      </c>
      <c r="T18" s="32">
        <v>735911</v>
      </c>
      <c r="U18" s="32">
        <v>334953</v>
      </c>
      <c r="V18" s="32">
        <v>421465</v>
      </c>
      <c r="W18" s="32">
        <v>701369</v>
      </c>
      <c r="X18" s="32">
        <v>685932</v>
      </c>
      <c r="Y18" s="136">
        <v>377990</v>
      </c>
      <c r="Z18" s="136">
        <v>184575</v>
      </c>
      <c r="AA18" s="136">
        <v>501146</v>
      </c>
      <c r="AB18" s="32">
        <v>252804</v>
      </c>
      <c r="AC18" s="33">
        <v>273378</v>
      </c>
      <c r="AD18" s="173">
        <f t="shared" si="0"/>
        <v>43334534</v>
      </c>
    </row>
    <row r="19" spans="1:30" ht="17.25">
      <c r="A19" s="20"/>
      <c r="B19" s="30" t="s">
        <v>73</v>
      </c>
      <c r="C19" s="30"/>
      <c r="D19" s="31">
        <v>4925144</v>
      </c>
      <c r="E19" s="32">
        <v>5163914</v>
      </c>
      <c r="F19" s="32">
        <v>2300091</v>
      </c>
      <c r="G19" s="32">
        <v>3067918</v>
      </c>
      <c r="H19" s="32">
        <v>2838440</v>
      </c>
      <c r="I19" s="32">
        <v>3591426</v>
      </c>
      <c r="J19" s="32">
        <v>1498300</v>
      </c>
      <c r="K19" s="32">
        <v>318758</v>
      </c>
      <c r="L19" s="32">
        <v>1501332</v>
      </c>
      <c r="M19" s="32">
        <v>119432</v>
      </c>
      <c r="N19" s="32">
        <v>54456</v>
      </c>
      <c r="O19" s="32">
        <v>2622846</v>
      </c>
      <c r="P19" s="33">
        <v>1325534</v>
      </c>
      <c r="Q19" s="129">
        <v>1664355</v>
      </c>
      <c r="R19" s="32">
        <v>740027</v>
      </c>
      <c r="S19" s="32">
        <v>240293</v>
      </c>
      <c r="T19" s="32">
        <v>712182</v>
      </c>
      <c r="U19" s="32">
        <v>295177</v>
      </c>
      <c r="V19" s="32">
        <v>386436</v>
      </c>
      <c r="W19" s="32">
        <v>578170</v>
      </c>
      <c r="X19" s="32">
        <v>596957</v>
      </c>
      <c r="Y19" s="136">
        <v>294647</v>
      </c>
      <c r="Z19" s="136">
        <v>165630</v>
      </c>
      <c r="AA19" s="136">
        <v>429589</v>
      </c>
      <c r="AB19" s="32">
        <v>215619</v>
      </c>
      <c r="AC19" s="33">
        <v>266774</v>
      </c>
      <c r="AD19" s="173">
        <f t="shared" si="0"/>
        <v>35913447</v>
      </c>
    </row>
    <row r="20" spans="1:30" ht="17.25">
      <c r="A20" s="20"/>
      <c r="B20" s="30" t="s">
        <v>74</v>
      </c>
      <c r="C20" s="30"/>
      <c r="D20" s="31">
        <v>637564</v>
      </c>
      <c r="E20" s="32">
        <v>1014785</v>
      </c>
      <c r="F20" s="32">
        <v>284807</v>
      </c>
      <c r="G20" s="32">
        <v>420846</v>
      </c>
      <c r="H20" s="32">
        <v>736302</v>
      </c>
      <c r="I20" s="32">
        <v>436595</v>
      </c>
      <c r="J20" s="32">
        <v>172839</v>
      </c>
      <c r="K20" s="32">
        <v>21245</v>
      </c>
      <c r="L20" s="32">
        <v>148064</v>
      </c>
      <c r="M20" s="32">
        <v>298816</v>
      </c>
      <c r="N20" s="32">
        <v>39526</v>
      </c>
      <c r="O20" s="32">
        <v>100523</v>
      </c>
      <c r="P20" s="33">
        <v>507612</v>
      </c>
      <c r="Q20" s="129">
        <v>815551</v>
      </c>
      <c r="R20" s="32">
        <v>19317</v>
      </c>
      <c r="S20" s="32">
        <v>8457</v>
      </c>
      <c r="T20" s="32">
        <v>22302</v>
      </c>
      <c r="U20" s="32">
        <v>39776</v>
      </c>
      <c r="V20" s="32">
        <v>33677</v>
      </c>
      <c r="W20" s="32">
        <v>118568</v>
      </c>
      <c r="X20" s="32">
        <v>86151</v>
      </c>
      <c r="Y20" s="136">
        <v>75452</v>
      </c>
      <c r="Z20" s="136">
        <v>10807</v>
      </c>
      <c r="AA20" s="136">
        <v>64750</v>
      </c>
      <c r="AB20" s="32">
        <v>26472</v>
      </c>
      <c r="AC20" s="33">
        <v>3983</v>
      </c>
      <c r="AD20" s="173">
        <f t="shared" si="0"/>
        <v>6144787</v>
      </c>
    </row>
    <row r="21" spans="1:30" ht="17.25">
      <c r="A21" s="20"/>
      <c r="B21" s="30" t="s">
        <v>75</v>
      </c>
      <c r="C21" s="30"/>
      <c r="D21" s="31">
        <v>105060</v>
      </c>
      <c r="E21" s="32">
        <v>50089</v>
      </c>
      <c r="F21" s="32">
        <v>33769</v>
      </c>
      <c r="G21" s="32">
        <v>19646</v>
      </c>
      <c r="H21" s="32">
        <v>20040</v>
      </c>
      <c r="I21" s="32">
        <v>13133</v>
      </c>
      <c r="J21" s="32">
        <v>36985</v>
      </c>
      <c r="K21" s="32">
        <v>1462</v>
      </c>
      <c r="L21" s="32">
        <v>13909</v>
      </c>
      <c r="M21" s="32">
        <v>6432</v>
      </c>
      <c r="N21" s="32">
        <v>16058</v>
      </c>
      <c r="O21" s="32">
        <v>1592</v>
      </c>
      <c r="P21" s="33">
        <v>17892</v>
      </c>
      <c r="Q21" s="129">
        <v>14241</v>
      </c>
      <c r="R21" s="32">
        <v>4859</v>
      </c>
      <c r="S21" s="32">
        <v>6051</v>
      </c>
      <c r="T21" s="32">
        <v>1213</v>
      </c>
      <c r="U21" s="32">
        <v>0</v>
      </c>
      <c r="V21" s="32">
        <v>1352</v>
      </c>
      <c r="W21" s="32">
        <v>4631</v>
      </c>
      <c r="X21" s="32">
        <v>2824</v>
      </c>
      <c r="Y21" s="136">
        <v>7891</v>
      </c>
      <c r="Z21" s="136">
        <v>8138</v>
      </c>
      <c r="AA21" s="136">
        <v>6749</v>
      </c>
      <c r="AB21" s="32">
        <v>10713</v>
      </c>
      <c r="AC21" s="33">
        <v>2621</v>
      </c>
      <c r="AD21" s="173">
        <f t="shared" si="0"/>
        <v>407350</v>
      </c>
    </row>
    <row r="22" spans="1:30" ht="18" thickBot="1">
      <c r="A22" s="26"/>
      <c r="B22" s="18" t="s">
        <v>76</v>
      </c>
      <c r="C22" s="18"/>
      <c r="D22" s="38">
        <v>0</v>
      </c>
      <c r="E22" s="39">
        <v>0</v>
      </c>
      <c r="F22" s="39">
        <v>1000</v>
      </c>
      <c r="G22" s="39">
        <v>0</v>
      </c>
      <c r="H22" s="39">
        <v>5000</v>
      </c>
      <c r="I22" s="39">
        <v>0</v>
      </c>
      <c r="J22" s="39">
        <v>0</v>
      </c>
      <c r="K22" s="39">
        <v>1090</v>
      </c>
      <c r="L22" s="39">
        <v>1000</v>
      </c>
      <c r="M22" s="39">
        <v>1000</v>
      </c>
      <c r="N22" s="39">
        <v>0</v>
      </c>
      <c r="O22" s="39">
        <v>500</v>
      </c>
      <c r="P22" s="40">
        <v>0</v>
      </c>
      <c r="Q22" s="131">
        <v>0</v>
      </c>
      <c r="R22" s="39">
        <v>0</v>
      </c>
      <c r="S22" s="39">
        <v>113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138">
        <v>0</v>
      </c>
      <c r="Z22" s="138">
        <v>0</v>
      </c>
      <c r="AA22" s="138">
        <v>0</v>
      </c>
      <c r="AB22" s="39">
        <v>0</v>
      </c>
      <c r="AC22" s="40">
        <v>0</v>
      </c>
      <c r="AD22" s="239">
        <f t="shared" si="0"/>
        <v>9703</v>
      </c>
    </row>
    <row r="23" spans="1:30" ht="18" thickBot="1">
      <c r="A23" s="26" t="s">
        <v>77</v>
      </c>
      <c r="B23" s="18"/>
      <c r="C23" s="18"/>
      <c r="D23" s="38">
        <v>0</v>
      </c>
      <c r="E23" s="39">
        <v>235202</v>
      </c>
      <c r="F23" s="39">
        <v>0</v>
      </c>
      <c r="G23" s="39">
        <v>0</v>
      </c>
      <c r="H23" s="39">
        <v>13188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0">
        <v>0</v>
      </c>
      <c r="Q23" s="131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138">
        <v>0</v>
      </c>
      <c r="Z23" s="138">
        <v>20</v>
      </c>
      <c r="AA23" s="138">
        <v>0</v>
      </c>
      <c r="AB23" s="39">
        <v>0</v>
      </c>
      <c r="AC23" s="40">
        <v>0</v>
      </c>
      <c r="AD23" s="239">
        <f t="shared" si="0"/>
        <v>248410</v>
      </c>
    </row>
    <row r="24" spans="1:30" ht="18" thickBot="1">
      <c r="A24" s="26" t="s">
        <v>78</v>
      </c>
      <c r="B24" s="18"/>
      <c r="C24" s="18"/>
      <c r="D24" s="38">
        <v>46725349</v>
      </c>
      <c r="E24" s="39">
        <v>44050380</v>
      </c>
      <c r="F24" s="39">
        <v>21488142</v>
      </c>
      <c r="G24" s="39">
        <v>30270583</v>
      </c>
      <c r="H24" s="39">
        <v>29545197</v>
      </c>
      <c r="I24" s="39">
        <v>46043605</v>
      </c>
      <c r="J24" s="39">
        <v>25696002</v>
      </c>
      <c r="K24" s="39">
        <v>5637600</v>
      </c>
      <c r="L24" s="39">
        <v>11839137</v>
      </c>
      <c r="M24" s="39">
        <v>9193197</v>
      </c>
      <c r="N24" s="39">
        <v>3601512</v>
      </c>
      <c r="O24" s="39">
        <v>16364900</v>
      </c>
      <c r="P24" s="40">
        <v>13197304</v>
      </c>
      <c r="Q24" s="131">
        <v>23837052</v>
      </c>
      <c r="R24" s="39">
        <v>1367350</v>
      </c>
      <c r="S24" s="39">
        <v>4862149</v>
      </c>
      <c r="T24" s="39">
        <v>6691542</v>
      </c>
      <c r="U24" s="39">
        <v>2485148</v>
      </c>
      <c r="V24" s="39">
        <v>2054482</v>
      </c>
      <c r="W24" s="39">
        <v>5183208</v>
      </c>
      <c r="X24" s="39">
        <v>6681990</v>
      </c>
      <c r="Y24" s="138">
        <v>3414665</v>
      </c>
      <c r="Z24" s="138">
        <v>2012757</v>
      </c>
      <c r="AA24" s="138">
        <v>3654166</v>
      </c>
      <c r="AB24" s="39">
        <v>3199026</v>
      </c>
      <c r="AC24" s="40">
        <v>3384759</v>
      </c>
      <c r="AD24" s="239">
        <f t="shared" si="0"/>
        <v>372481202</v>
      </c>
    </row>
    <row r="25" spans="1:30" ht="17.25">
      <c r="A25" s="20" t="s">
        <v>79</v>
      </c>
      <c r="B25" s="30"/>
      <c r="C25" s="30"/>
      <c r="D25" s="31">
        <v>19629</v>
      </c>
      <c r="E25" s="32">
        <v>1014891</v>
      </c>
      <c r="F25" s="32">
        <v>514190</v>
      </c>
      <c r="G25" s="32">
        <v>258089</v>
      </c>
      <c r="H25" s="32">
        <v>220062</v>
      </c>
      <c r="I25" s="32">
        <v>676591</v>
      </c>
      <c r="J25" s="32">
        <v>385582</v>
      </c>
      <c r="K25" s="32">
        <v>127666</v>
      </c>
      <c r="L25" s="32">
        <v>87178</v>
      </c>
      <c r="M25" s="32">
        <v>141216</v>
      </c>
      <c r="N25" s="32">
        <v>7854</v>
      </c>
      <c r="O25" s="32">
        <v>8073</v>
      </c>
      <c r="P25" s="33">
        <v>0</v>
      </c>
      <c r="Q25" s="129">
        <v>0</v>
      </c>
      <c r="R25" s="32">
        <v>0</v>
      </c>
      <c r="S25" s="32">
        <v>0</v>
      </c>
      <c r="T25" s="32">
        <v>33902</v>
      </c>
      <c r="U25" s="32">
        <v>0</v>
      </c>
      <c r="V25" s="32">
        <v>0</v>
      </c>
      <c r="W25" s="32">
        <v>0</v>
      </c>
      <c r="X25" s="32">
        <v>0</v>
      </c>
      <c r="Y25" s="136">
        <v>0</v>
      </c>
      <c r="Z25" s="136">
        <v>0</v>
      </c>
      <c r="AA25" s="136">
        <v>0</v>
      </c>
      <c r="AB25" s="32">
        <v>0</v>
      </c>
      <c r="AC25" s="33">
        <v>0</v>
      </c>
      <c r="AD25" s="173">
        <f t="shared" si="0"/>
        <v>3494923</v>
      </c>
    </row>
    <row r="26" spans="1:30" ht="17.25">
      <c r="A26" s="20"/>
      <c r="B26" s="30" t="s">
        <v>80</v>
      </c>
      <c r="C26" s="30"/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  <c r="Q26" s="129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136">
        <v>0</v>
      </c>
      <c r="Z26" s="136">
        <v>0</v>
      </c>
      <c r="AA26" s="136">
        <v>0</v>
      </c>
      <c r="AB26" s="32">
        <v>0</v>
      </c>
      <c r="AC26" s="33">
        <v>0</v>
      </c>
      <c r="AD26" s="173">
        <f t="shared" si="0"/>
        <v>0</v>
      </c>
    </row>
    <row r="27" spans="1:30" ht="17.25">
      <c r="A27" s="20"/>
      <c r="B27" s="30" t="s">
        <v>81</v>
      </c>
      <c r="C27" s="30"/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129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136">
        <v>0</v>
      </c>
      <c r="Z27" s="136">
        <v>0</v>
      </c>
      <c r="AA27" s="136">
        <v>0</v>
      </c>
      <c r="AB27" s="32">
        <v>0</v>
      </c>
      <c r="AC27" s="33">
        <v>0</v>
      </c>
      <c r="AD27" s="173">
        <f t="shared" si="0"/>
        <v>0</v>
      </c>
    </row>
    <row r="28" spans="1:30" ht="17.25">
      <c r="A28" s="20"/>
      <c r="B28" s="30" t="s">
        <v>82</v>
      </c>
      <c r="C28" s="30"/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129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136">
        <v>0</v>
      </c>
      <c r="Z28" s="136">
        <v>0</v>
      </c>
      <c r="AA28" s="136">
        <v>0</v>
      </c>
      <c r="AB28" s="32">
        <v>0</v>
      </c>
      <c r="AC28" s="33">
        <v>0</v>
      </c>
      <c r="AD28" s="173">
        <f t="shared" si="0"/>
        <v>0</v>
      </c>
    </row>
    <row r="29" spans="1:30" ht="17.25">
      <c r="A29" s="20"/>
      <c r="B29" s="30" t="s">
        <v>83</v>
      </c>
      <c r="C29" s="30"/>
      <c r="D29" s="31">
        <v>19629</v>
      </c>
      <c r="E29" s="32">
        <v>1014891</v>
      </c>
      <c r="F29" s="32">
        <v>514190</v>
      </c>
      <c r="G29" s="32">
        <v>258089</v>
      </c>
      <c r="H29" s="32">
        <v>220062</v>
      </c>
      <c r="I29" s="32">
        <v>676591</v>
      </c>
      <c r="J29" s="32">
        <v>385582</v>
      </c>
      <c r="K29" s="32">
        <v>127666</v>
      </c>
      <c r="L29" s="32">
        <v>87178</v>
      </c>
      <c r="M29" s="32">
        <v>141216</v>
      </c>
      <c r="N29" s="32">
        <v>7854</v>
      </c>
      <c r="O29" s="32">
        <v>8073</v>
      </c>
      <c r="P29" s="33">
        <v>0</v>
      </c>
      <c r="Q29" s="129">
        <v>0</v>
      </c>
      <c r="R29" s="32">
        <v>0</v>
      </c>
      <c r="S29" s="32">
        <v>0</v>
      </c>
      <c r="T29" s="32">
        <v>33902</v>
      </c>
      <c r="U29" s="32">
        <v>0</v>
      </c>
      <c r="V29" s="32">
        <v>0</v>
      </c>
      <c r="W29" s="32">
        <v>0</v>
      </c>
      <c r="X29" s="32">
        <v>0</v>
      </c>
      <c r="Y29" s="136">
        <v>0</v>
      </c>
      <c r="Z29" s="136">
        <v>0</v>
      </c>
      <c r="AA29" s="136">
        <v>0</v>
      </c>
      <c r="AB29" s="32">
        <v>0</v>
      </c>
      <c r="AC29" s="33">
        <v>0</v>
      </c>
      <c r="AD29" s="173">
        <f t="shared" si="0"/>
        <v>3494923</v>
      </c>
    </row>
    <row r="30" spans="1:30" ht="18" thickBot="1">
      <c r="A30" s="26"/>
      <c r="B30" s="18" t="s">
        <v>84</v>
      </c>
      <c r="C30" s="18"/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131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138">
        <v>0</v>
      </c>
      <c r="Z30" s="138">
        <v>0</v>
      </c>
      <c r="AA30" s="138">
        <v>0</v>
      </c>
      <c r="AB30" s="39">
        <v>0</v>
      </c>
      <c r="AC30" s="40">
        <v>0</v>
      </c>
      <c r="AD30" s="239">
        <f t="shared" si="0"/>
        <v>0</v>
      </c>
    </row>
    <row r="31" spans="1:30" ht="17.25">
      <c r="A31" s="20" t="s">
        <v>85</v>
      </c>
      <c r="B31" s="30"/>
      <c r="C31" s="30"/>
      <c r="D31" s="31">
        <v>996202</v>
      </c>
      <c r="E31" s="32">
        <v>1384643</v>
      </c>
      <c r="F31" s="32">
        <v>304389</v>
      </c>
      <c r="G31" s="32">
        <v>579183</v>
      </c>
      <c r="H31" s="32">
        <v>605094</v>
      </c>
      <c r="I31" s="32">
        <v>578758</v>
      </c>
      <c r="J31" s="32">
        <v>457571</v>
      </c>
      <c r="K31" s="32">
        <v>5663</v>
      </c>
      <c r="L31" s="32">
        <v>720765</v>
      </c>
      <c r="M31" s="32">
        <v>77740</v>
      </c>
      <c r="N31" s="32">
        <v>7820</v>
      </c>
      <c r="O31" s="32">
        <v>261114</v>
      </c>
      <c r="P31" s="33">
        <v>99094</v>
      </c>
      <c r="Q31" s="129">
        <v>701730</v>
      </c>
      <c r="R31" s="32">
        <v>3600</v>
      </c>
      <c r="S31" s="32">
        <v>53068</v>
      </c>
      <c r="T31" s="32">
        <v>50352</v>
      </c>
      <c r="U31" s="32">
        <v>27240</v>
      </c>
      <c r="V31" s="32">
        <v>12659</v>
      </c>
      <c r="W31" s="32">
        <v>193323</v>
      </c>
      <c r="X31" s="32">
        <v>223518</v>
      </c>
      <c r="Y31" s="136">
        <v>65505</v>
      </c>
      <c r="Z31" s="136">
        <v>2214</v>
      </c>
      <c r="AA31" s="136">
        <v>3769</v>
      </c>
      <c r="AB31" s="32">
        <v>1575</v>
      </c>
      <c r="AC31" s="33">
        <v>40950</v>
      </c>
      <c r="AD31" s="173">
        <f t="shared" si="0"/>
        <v>7457539</v>
      </c>
    </row>
    <row r="32" spans="1:30" ht="17.25">
      <c r="A32" s="20"/>
      <c r="B32" s="30" t="s">
        <v>86</v>
      </c>
      <c r="C32" s="30"/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0</v>
      </c>
      <c r="Q32" s="129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136">
        <v>0</v>
      </c>
      <c r="Z32" s="136">
        <v>0</v>
      </c>
      <c r="AA32" s="136">
        <v>0</v>
      </c>
      <c r="AB32" s="32">
        <v>0</v>
      </c>
      <c r="AC32" s="33">
        <v>0</v>
      </c>
      <c r="AD32" s="173">
        <f t="shared" si="0"/>
        <v>0</v>
      </c>
    </row>
    <row r="33" spans="1:30" ht="17.25">
      <c r="A33" s="20"/>
      <c r="B33" s="30" t="s">
        <v>87</v>
      </c>
      <c r="C33" s="30"/>
      <c r="D33" s="31">
        <v>689138</v>
      </c>
      <c r="E33" s="32">
        <v>1341882</v>
      </c>
      <c r="F33" s="32">
        <v>301258</v>
      </c>
      <c r="G33" s="32">
        <v>579183</v>
      </c>
      <c r="H33" s="32">
        <v>517332</v>
      </c>
      <c r="I33" s="32">
        <v>400708</v>
      </c>
      <c r="J33" s="32">
        <v>332274</v>
      </c>
      <c r="K33" s="32">
        <v>4529</v>
      </c>
      <c r="L33" s="32">
        <v>122830</v>
      </c>
      <c r="M33" s="32">
        <v>55982</v>
      </c>
      <c r="N33" s="32">
        <v>7820</v>
      </c>
      <c r="O33" s="32">
        <v>201688</v>
      </c>
      <c r="P33" s="33">
        <v>92386</v>
      </c>
      <c r="Q33" s="129">
        <v>689834</v>
      </c>
      <c r="R33" s="32">
        <v>3600</v>
      </c>
      <c r="S33" s="32">
        <v>53068</v>
      </c>
      <c r="T33" s="32">
        <v>22604</v>
      </c>
      <c r="U33" s="32">
        <v>27240</v>
      </c>
      <c r="V33" s="32">
        <v>12659</v>
      </c>
      <c r="W33" s="32">
        <v>158300</v>
      </c>
      <c r="X33" s="32">
        <v>11495</v>
      </c>
      <c r="Y33" s="136">
        <v>65505</v>
      </c>
      <c r="Z33" s="136">
        <v>2150</v>
      </c>
      <c r="AA33" s="136">
        <v>3462</v>
      </c>
      <c r="AB33" s="32">
        <v>1445</v>
      </c>
      <c r="AC33" s="33">
        <v>40929</v>
      </c>
      <c r="AD33" s="173">
        <f t="shared" si="0"/>
        <v>5739301</v>
      </c>
    </row>
    <row r="34" spans="1:30" ht="18" thickBot="1">
      <c r="A34" s="26"/>
      <c r="B34" s="18" t="s">
        <v>88</v>
      </c>
      <c r="C34" s="18"/>
      <c r="D34" s="38">
        <v>307064</v>
      </c>
      <c r="E34" s="39">
        <v>42761</v>
      </c>
      <c r="F34" s="39">
        <v>3131</v>
      </c>
      <c r="G34" s="39">
        <v>0</v>
      </c>
      <c r="H34" s="39">
        <v>87762</v>
      </c>
      <c r="I34" s="39">
        <v>178050</v>
      </c>
      <c r="J34" s="39">
        <v>125297</v>
      </c>
      <c r="K34" s="39">
        <v>1134</v>
      </c>
      <c r="L34" s="39">
        <v>597935</v>
      </c>
      <c r="M34" s="39">
        <v>21758</v>
      </c>
      <c r="N34" s="39">
        <v>0</v>
      </c>
      <c r="O34" s="39">
        <v>59426</v>
      </c>
      <c r="P34" s="40">
        <v>6708</v>
      </c>
      <c r="Q34" s="131">
        <v>11896</v>
      </c>
      <c r="R34" s="39">
        <v>0</v>
      </c>
      <c r="S34" s="39">
        <v>0</v>
      </c>
      <c r="T34" s="39">
        <v>27748</v>
      </c>
      <c r="U34" s="39">
        <v>0</v>
      </c>
      <c r="V34" s="39">
        <v>0</v>
      </c>
      <c r="W34" s="39">
        <v>35023</v>
      </c>
      <c r="X34" s="39">
        <v>212023</v>
      </c>
      <c r="Y34" s="138">
        <v>0</v>
      </c>
      <c r="Z34" s="138">
        <v>64</v>
      </c>
      <c r="AA34" s="138">
        <v>307</v>
      </c>
      <c r="AB34" s="39">
        <v>130</v>
      </c>
      <c r="AC34" s="40">
        <v>21</v>
      </c>
      <c r="AD34" s="239">
        <f t="shared" si="0"/>
        <v>1718238</v>
      </c>
    </row>
    <row r="35" spans="1:30" ht="18" thickBot="1">
      <c r="A35" s="26" t="s">
        <v>89</v>
      </c>
      <c r="B35" s="18"/>
      <c r="C35" s="18"/>
      <c r="D35" s="38">
        <v>1015831</v>
      </c>
      <c r="E35" s="39">
        <v>2399534</v>
      </c>
      <c r="F35" s="39">
        <v>818579</v>
      </c>
      <c r="G35" s="39">
        <v>837272</v>
      </c>
      <c r="H35" s="39">
        <v>825156</v>
      </c>
      <c r="I35" s="39">
        <v>1255349</v>
      </c>
      <c r="J35" s="39">
        <v>843153</v>
      </c>
      <c r="K35" s="39">
        <v>133329</v>
      </c>
      <c r="L35" s="39">
        <v>807943</v>
      </c>
      <c r="M35" s="39">
        <v>218956</v>
      </c>
      <c r="N35" s="39">
        <v>15674</v>
      </c>
      <c r="O35" s="39">
        <v>269187</v>
      </c>
      <c r="P35" s="40">
        <v>99094</v>
      </c>
      <c r="Q35" s="131">
        <v>701730</v>
      </c>
      <c r="R35" s="39">
        <v>3600</v>
      </c>
      <c r="S35" s="39">
        <v>53068</v>
      </c>
      <c r="T35" s="39">
        <v>84254</v>
      </c>
      <c r="U35" s="39">
        <v>27240</v>
      </c>
      <c r="V35" s="39">
        <v>12659</v>
      </c>
      <c r="W35" s="39">
        <v>193323</v>
      </c>
      <c r="X35" s="39">
        <v>223518</v>
      </c>
      <c r="Y35" s="138">
        <v>65505</v>
      </c>
      <c r="Z35" s="138">
        <v>2214</v>
      </c>
      <c r="AA35" s="138">
        <v>3769</v>
      </c>
      <c r="AB35" s="39">
        <v>1575</v>
      </c>
      <c r="AC35" s="40">
        <v>40950</v>
      </c>
      <c r="AD35" s="239">
        <f t="shared" si="0"/>
        <v>10952462</v>
      </c>
    </row>
    <row r="36" spans="1:30" ht="17.25">
      <c r="A36" s="20" t="s">
        <v>90</v>
      </c>
      <c r="B36" s="30"/>
      <c r="C36" s="30"/>
      <c r="D36" s="31">
        <v>23185123</v>
      </c>
      <c r="E36" s="32">
        <v>29046341</v>
      </c>
      <c r="F36" s="32">
        <v>10695538</v>
      </c>
      <c r="G36" s="32">
        <v>16479435</v>
      </c>
      <c r="H36" s="32">
        <v>10644023</v>
      </c>
      <c r="I36" s="32">
        <v>25426616</v>
      </c>
      <c r="J36" s="32">
        <v>7052710</v>
      </c>
      <c r="K36" s="32">
        <v>4138243</v>
      </c>
      <c r="L36" s="32">
        <v>4527983</v>
      </c>
      <c r="M36" s="32">
        <v>4846575</v>
      </c>
      <c r="N36" s="32">
        <v>2208106</v>
      </c>
      <c r="O36" s="32">
        <v>8411995</v>
      </c>
      <c r="P36" s="33">
        <v>4881586</v>
      </c>
      <c r="Q36" s="129">
        <v>22082983</v>
      </c>
      <c r="R36" s="32">
        <v>331866</v>
      </c>
      <c r="S36" s="32">
        <v>1044947</v>
      </c>
      <c r="T36" s="32">
        <v>2782352</v>
      </c>
      <c r="U36" s="32">
        <v>1938935</v>
      </c>
      <c r="V36" s="32">
        <v>321555</v>
      </c>
      <c r="W36" s="32">
        <v>2066783</v>
      </c>
      <c r="X36" s="32">
        <v>4247635</v>
      </c>
      <c r="Y36" s="136">
        <v>1911406</v>
      </c>
      <c r="Z36" s="136">
        <v>1361398</v>
      </c>
      <c r="AA36" s="136">
        <v>1995434</v>
      </c>
      <c r="AB36" s="32">
        <v>3446892</v>
      </c>
      <c r="AC36" s="33">
        <v>2600125</v>
      </c>
      <c r="AD36" s="173">
        <f t="shared" si="0"/>
        <v>197676585</v>
      </c>
    </row>
    <row r="37" spans="1:30" ht="17.25">
      <c r="A37" s="20"/>
      <c r="B37" s="17" t="s">
        <v>91</v>
      </c>
      <c r="C37" s="34"/>
      <c r="D37" s="35">
        <v>6518180</v>
      </c>
      <c r="E37" s="36">
        <v>7848469</v>
      </c>
      <c r="F37" s="36">
        <v>4014987</v>
      </c>
      <c r="G37" s="36">
        <v>4173344</v>
      </c>
      <c r="H37" s="36">
        <v>2489774</v>
      </c>
      <c r="I37" s="36">
        <v>6825416</v>
      </c>
      <c r="J37" s="36">
        <v>5928848</v>
      </c>
      <c r="K37" s="36">
        <v>1147749</v>
      </c>
      <c r="L37" s="36">
        <v>1042440</v>
      </c>
      <c r="M37" s="36">
        <v>1488475</v>
      </c>
      <c r="N37" s="36">
        <v>479814</v>
      </c>
      <c r="O37" s="36">
        <v>1549799</v>
      </c>
      <c r="P37" s="37">
        <v>1230334</v>
      </c>
      <c r="Q37" s="130">
        <v>12301237</v>
      </c>
      <c r="R37" s="36">
        <v>214591</v>
      </c>
      <c r="S37" s="36">
        <v>461841</v>
      </c>
      <c r="T37" s="36">
        <v>1069041</v>
      </c>
      <c r="U37" s="36">
        <v>383761</v>
      </c>
      <c r="V37" s="36">
        <v>248282</v>
      </c>
      <c r="W37" s="36">
        <v>504114</v>
      </c>
      <c r="X37" s="36">
        <v>1269798</v>
      </c>
      <c r="Y37" s="137">
        <v>1359935</v>
      </c>
      <c r="Z37" s="137">
        <v>474594</v>
      </c>
      <c r="AA37" s="137">
        <v>284368</v>
      </c>
      <c r="AB37" s="36">
        <v>778129</v>
      </c>
      <c r="AC37" s="37">
        <v>255301</v>
      </c>
      <c r="AD37" s="238">
        <f t="shared" si="0"/>
        <v>64342621</v>
      </c>
    </row>
    <row r="38" spans="1:30" ht="17.25">
      <c r="A38" s="20"/>
      <c r="B38" s="17"/>
      <c r="C38" s="34" t="s">
        <v>92</v>
      </c>
      <c r="D38" s="35">
        <v>4383541</v>
      </c>
      <c r="E38" s="36">
        <v>306838</v>
      </c>
      <c r="F38" s="36">
        <v>33623</v>
      </c>
      <c r="G38" s="36">
        <v>735505</v>
      </c>
      <c r="H38" s="36">
        <v>75073</v>
      </c>
      <c r="I38" s="36">
        <v>169079</v>
      </c>
      <c r="J38" s="36">
        <v>35279</v>
      </c>
      <c r="K38" s="36">
        <v>93606</v>
      </c>
      <c r="L38" s="36">
        <v>60787</v>
      </c>
      <c r="M38" s="36">
        <v>123467</v>
      </c>
      <c r="N38" s="36">
        <v>14722</v>
      </c>
      <c r="O38" s="36">
        <v>716766</v>
      </c>
      <c r="P38" s="37">
        <v>10317</v>
      </c>
      <c r="Q38" s="130">
        <v>11932637</v>
      </c>
      <c r="R38" s="36">
        <v>19214</v>
      </c>
      <c r="S38" s="36">
        <v>32024</v>
      </c>
      <c r="T38" s="36">
        <v>52102</v>
      </c>
      <c r="U38" s="36">
        <v>91149</v>
      </c>
      <c r="V38" s="36">
        <v>67320</v>
      </c>
      <c r="W38" s="36">
        <v>504114</v>
      </c>
      <c r="X38" s="36">
        <v>0</v>
      </c>
      <c r="Y38" s="137">
        <v>14168</v>
      </c>
      <c r="Z38" s="137">
        <v>37884</v>
      </c>
      <c r="AA38" s="137">
        <v>174368</v>
      </c>
      <c r="AB38" s="36">
        <v>593579</v>
      </c>
      <c r="AC38" s="37">
        <v>0</v>
      </c>
      <c r="AD38" s="238">
        <f t="shared" si="0"/>
        <v>20277162</v>
      </c>
    </row>
    <row r="39" spans="1:30" ht="17.25">
      <c r="A39" s="20"/>
      <c r="B39" s="17"/>
      <c r="C39" s="34" t="s">
        <v>93</v>
      </c>
      <c r="D39" s="35">
        <v>0</v>
      </c>
      <c r="E39" s="36">
        <v>0</v>
      </c>
      <c r="F39" s="36">
        <v>0</v>
      </c>
      <c r="G39" s="36">
        <v>0</v>
      </c>
      <c r="H39" s="36">
        <v>24850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7">
        <v>0</v>
      </c>
      <c r="Q39" s="130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137">
        <v>0</v>
      </c>
      <c r="Z39" s="137">
        <v>0</v>
      </c>
      <c r="AA39" s="137">
        <v>0</v>
      </c>
      <c r="AB39" s="36">
        <v>0</v>
      </c>
      <c r="AC39" s="37">
        <v>0</v>
      </c>
      <c r="AD39" s="238">
        <f t="shared" si="0"/>
        <v>24850</v>
      </c>
    </row>
    <row r="40" spans="1:30" ht="17.25">
      <c r="A40" s="20"/>
      <c r="B40" s="17"/>
      <c r="C40" s="34" t="s">
        <v>94</v>
      </c>
      <c r="D40" s="35">
        <v>1294151</v>
      </c>
      <c r="E40" s="36">
        <v>0</v>
      </c>
      <c r="F40" s="36">
        <v>511500</v>
      </c>
      <c r="G40" s="36">
        <v>1986297</v>
      </c>
      <c r="H40" s="36">
        <v>871243</v>
      </c>
      <c r="I40" s="36">
        <v>467400</v>
      </c>
      <c r="J40" s="36">
        <v>542539</v>
      </c>
      <c r="K40" s="36">
        <v>220116</v>
      </c>
      <c r="L40" s="36">
        <v>227600</v>
      </c>
      <c r="M40" s="36">
        <v>0</v>
      </c>
      <c r="N40" s="36">
        <v>51800</v>
      </c>
      <c r="O40" s="36">
        <v>385098</v>
      </c>
      <c r="P40" s="37">
        <v>769802</v>
      </c>
      <c r="Q40" s="130">
        <v>368600</v>
      </c>
      <c r="R40" s="36">
        <v>25200</v>
      </c>
      <c r="S40" s="36">
        <v>74970</v>
      </c>
      <c r="T40" s="36">
        <v>533177</v>
      </c>
      <c r="U40" s="36">
        <v>21618</v>
      </c>
      <c r="V40" s="36">
        <v>180962</v>
      </c>
      <c r="W40" s="36">
        <v>0</v>
      </c>
      <c r="X40" s="36">
        <v>1269798</v>
      </c>
      <c r="Y40" s="137">
        <v>0</v>
      </c>
      <c r="Z40" s="137">
        <v>219710</v>
      </c>
      <c r="AA40" s="137">
        <v>0</v>
      </c>
      <c r="AB40" s="36">
        <v>0</v>
      </c>
      <c r="AC40" s="37">
        <v>0</v>
      </c>
      <c r="AD40" s="238">
        <f t="shared" si="0"/>
        <v>10021581</v>
      </c>
    </row>
    <row r="41" spans="1:30" ht="17.25">
      <c r="A41" s="20"/>
      <c r="B41" s="30"/>
      <c r="C41" s="30" t="s">
        <v>95</v>
      </c>
      <c r="D41" s="31">
        <v>840488</v>
      </c>
      <c r="E41" s="32">
        <v>7541631</v>
      </c>
      <c r="F41" s="32">
        <v>3469864</v>
      </c>
      <c r="G41" s="32">
        <v>1451542</v>
      </c>
      <c r="H41" s="32">
        <v>1518608</v>
      </c>
      <c r="I41" s="32">
        <v>6188937</v>
      </c>
      <c r="J41" s="32">
        <v>5351030</v>
      </c>
      <c r="K41" s="32">
        <v>834027</v>
      </c>
      <c r="L41" s="32">
        <v>754053</v>
      </c>
      <c r="M41" s="32">
        <v>1365008</v>
      </c>
      <c r="N41" s="32">
        <v>413292</v>
      </c>
      <c r="O41" s="32">
        <v>447935</v>
      </c>
      <c r="P41" s="33">
        <v>450215</v>
      </c>
      <c r="Q41" s="129">
        <v>0</v>
      </c>
      <c r="R41" s="32">
        <v>170177</v>
      </c>
      <c r="S41" s="32">
        <v>354847</v>
      </c>
      <c r="T41" s="32">
        <v>483762</v>
      </c>
      <c r="U41" s="32">
        <v>270994</v>
      </c>
      <c r="V41" s="32">
        <v>0</v>
      </c>
      <c r="W41" s="32">
        <v>0</v>
      </c>
      <c r="X41" s="32">
        <v>0</v>
      </c>
      <c r="Y41" s="136">
        <v>1345767</v>
      </c>
      <c r="Z41" s="136">
        <v>217000</v>
      </c>
      <c r="AA41" s="136">
        <v>110000</v>
      </c>
      <c r="AB41" s="32">
        <v>184550</v>
      </c>
      <c r="AC41" s="33">
        <v>255301</v>
      </c>
      <c r="AD41" s="173">
        <f aca="true" t="shared" si="1" ref="AD41:AD62">SUM(D41:AC41)</f>
        <v>34019028</v>
      </c>
    </row>
    <row r="42" spans="1:30" ht="17.25">
      <c r="A42" s="20"/>
      <c r="B42" s="17" t="s">
        <v>96</v>
      </c>
      <c r="C42" s="34"/>
      <c r="D42" s="35">
        <v>16666943</v>
      </c>
      <c r="E42" s="36">
        <v>21197872</v>
      </c>
      <c r="F42" s="36">
        <v>6680551</v>
      </c>
      <c r="G42" s="36">
        <v>12306091</v>
      </c>
      <c r="H42" s="36">
        <v>8154249</v>
      </c>
      <c r="I42" s="36">
        <v>18601200</v>
      </c>
      <c r="J42" s="36">
        <v>1123862</v>
      </c>
      <c r="K42" s="36">
        <v>2990494</v>
      </c>
      <c r="L42" s="36">
        <v>3485543</v>
      </c>
      <c r="M42" s="36">
        <v>3358100</v>
      </c>
      <c r="N42" s="36">
        <v>1728292</v>
      </c>
      <c r="O42" s="36">
        <v>6862196</v>
      </c>
      <c r="P42" s="37">
        <v>3651252</v>
      </c>
      <c r="Q42" s="130">
        <v>9781746</v>
      </c>
      <c r="R42" s="36">
        <v>117275</v>
      </c>
      <c r="S42" s="36">
        <v>583106</v>
      </c>
      <c r="T42" s="36">
        <v>1713311</v>
      </c>
      <c r="U42" s="36">
        <v>1555174</v>
      </c>
      <c r="V42" s="36">
        <v>73273</v>
      </c>
      <c r="W42" s="36">
        <v>1562669</v>
      </c>
      <c r="X42" s="36">
        <v>2977837</v>
      </c>
      <c r="Y42" s="137">
        <v>551471</v>
      </c>
      <c r="Z42" s="137">
        <v>886804</v>
      </c>
      <c r="AA42" s="137">
        <v>1711066</v>
      </c>
      <c r="AB42" s="36">
        <v>2668763</v>
      </c>
      <c r="AC42" s="37">
        <v>2344824</v>
      </c>
      <c r="AD42" s="238">
        <f t="shared" si="1"/>
        <v>133333964</v>
      </c>
    </row>
    <row r="43" spans="1:30" ht="17.25">
      <c r="A43" s="20"/>
      <c r="B43" s="17"/>
      <c r="C43" s="34" t="s">
        <v>97</v>
      </c>
      <c r="D43" s="35">
        <v>16666943</v>
      </c>
      <c r="E43" s="36">
        <v>21197872</v>
      </c>
      <c r="F43" s="36">
        <v>6680551</v>
      </c>
      <c r="G43" s="36">
        <v>12306091</v>
      </c>
      <c r="H43" s="36">
        <v>8154249</v>
      </c>
      <c r="I43" s="36">
        <v>18601200</v>
      </c>
      <c r="J43" s="36">
        <v>1123862</v>
      </c>
      <c r="K43" s="36">
        <v>2990494</v>
      </c>
      <c r="L43" s="36">
        <v>3485543</v>
      </c>
      <c r="M43" s="36">
        <v>3358100</v>
      </c>
      <c r="N43" s="36">
        <v>1728292</v>
      </c>
      <c r="O43" s="36">
        <v>6862196</v>
      </c>
      <c r="P43" s="37">
        <v>3651252</v>
      </c>
      <c r="Q43" s="130">
        <v>9781746</v>
      </c>
      <c r="R43" s="36">
        <v>117275</v>
      </c>
      <c r="S43" s="36">
        <v>583106</v>
      </c>
      <c r="T43" s="36">
        <v>1713311</v>
      </c>
      <c r="U43" s="36">
        <v>1555174</v>
      </c>
      <c r="V43" s="36">
        <v>73273</v>
      </c>
      <c r="W43" s="36">
        <v>1562669</v>
      </c>
      <c r="X43" s="36">
        <v>2977837</v>
      </c>
      <c r="Y43" s="137">
        <v>551471</v>
      </c>
      <c r="Z43" s="137">
        <v>886804</v>
      </c>
      <c r="AA43" s="137">
        <v>1711066</v>
      </c>
      <c r="AB43" s="36">
        <v>2668763</v>
      </c>
      <c r="AC43" s="37">
        <v>2344824</v>
      </c>
      <c r="AD43" s="238">
        <f t="shared" si="1"/>
        <v>133333964</v>
      </c>
    </row>
    <row r="44" spans="1:30" ht="18" thickBot="1">
      <c r="A44" s="26"/>
      <c r="B44" s="18"/>
      <c r="C44" s="18" t="s">
        <v>98</v>
      </c>
      <c r="D44" s="38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0">
        <v>0</v>
      </c>
      <c r="Q44" s="131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138">
        <v>0</v>
      </c>
      <c r="Z44" s="138">
        <v>0</v>
      </c>
      <c r="AA44" s="138">
        <v>0</v>
      </c>
      <c r="AB44" s="39">
        <v>0</v>
      </c>
      <c r="AC44" s="40">
        <v>0</v>
      </c>
      <c r="AD44" s="239">
        <f t="shared" si="1"/>
        <v>0</v>
      </c>
    </row>
    <row r="45" spans="1:30" ht="17.25">
      <c r="A45" s="20" t="s">
        <v>99</v>
      </c>
      <c r="B45" s="30"/>
      <c r="C45" s="30"/>
      <c r="D45" s="31">
        <v>22524395</v>
      </c>
      <c r="E45" s="32">
        <v>12604505</v>
      </c>
      <c r="F45" s="32">
        <v>9974025</v>
      </c>
      <c r="G45" s="32">
        <v>12953876</v>
      </c>
      <c r="H45" s="32">
        <v>18076018</v>
      </c>
      <c r="I45" s="32">
        <v>19361640</v>
      </c>
      <c r="J45" s="32">
        <v>17800139</v>
      </c>
      <c r="K45" s="32">
        <v>1366028</v>
      </c>
      <c r="L45" s="32">
        <v>6503211</v>
      </c>
      <c r="M45" s="32">
        <v>4127666</v>
      </c>
      <c r="N45" s="32">
        <v>1377732</v>
      </c>
      <c r="O45" s="32">
        <v>7683718</v>
      </c>
      <c r="P45" s="33">
        <v>8216624</v>
      </c>
      <c r="Q45" s="129">
        <v>1052339</v>
      </c>
      <c r="R45" s="32">
        <v>1031884</v>
      </c>
      <c r="S45" s="32">
        <v>3764134</v>
      </c>
      <c r="T45" s="32">
        <v>3824936</v>
      </c>
      <c r="U45" s="32">
        <v>518973</v>
      </c>
      <c r="V45" s="32">
        <v>1720268</v>
      </c>
      <c r="W45" s="32">
        <v>2923102</v>
      </c>
      <c r="X45" s="32">
        <v>2210837</v>
      </c>
      <c r="Y45" s="136">
        <v>1437754</v>
      </c>
      <c r="Z45" s="136">
        <v>649145</v>
      </c>
      <c r="AA45" s="136">
        <v>1654963</v>
      </c>
      <c r="AB45" s="32">
        <v>-249441</v>
      </c>
      <c r="AC45" s="33">
        <v>743684</v>
      </c>
      <c r="AD45" s="173">
        <f t="shared" si="1"/>
        <v>163852155</v>
      </c>
    </row>
    <row r="46" spans="1:30" ht="17.25">
      <c r="A46" s="20"/>
      <c r="B46" s="17" t="s">
        <v>100</v>
      </c>
      <c r="C46" s="34"/>
      <c r="D46" s="35">
        <v>23695714</v>
      </c>
      <c r="E46" s="36">
        <v>11714516</v>
      </c>
      <c r="F46" s="36">
        <v>9322887</v>
      </c>
      <c r="G46" s="36">
        <v>12617501</v>
      </c>
      <c r="H46" s="36">
        <v>17029738</v>
      </c>
      <c r="I46" s="36">
        <v>18551526</v>
      </c>
      <c r="J46" s="36">
        <v>17083545</v>
      </c>
      <c r="K46" s="36">
        <v>1156748</v>
      </c>
      <c r="L46" s="36">
        <v>6164653</v>
      </c>
      <c r="M46" s="36">
        <v>3729037</v>
      </c>
      <c r="N46" s="36">
        <v>1339359</v>
      </c>
      <c r="O46" s="36">
        <v>7397906</v>
      </c>
      <c r="P46" s="37">
        <v>8145985</v>
      </c>
      <c r="Q46" s="130">
        <v>701287</v>
      </c>
      <c r="R46" s="36">
        <v>502819</v>
      </c>
      <c r="S46" s="36">
        <v>3639895</v>
      </c>
      <c r="T46" s="36">
        <v>3290061</v>
      </c>
      <c r="U46" s="36">
        <v>522383</v>
      </c>
      <c r="V46" s="36">
        <v>1687410</v>
      </c>
      <c r="W46" s="36">
        <v>2738164</v>
      </c>
      <c r="X46" s="36">
        <v>2254846</v>
      </c>
      <c r="Y46" s="137">
        <v>1274479</v>
      </c>
      <c r="Z46" s="137">
        <v>535021</v>
      </c>
      <c r="AA46" s="137">
        <v>1163627</v>
      </c>
      <c r="AB46" s="36">
        <v>140752</v>
      </c>
      <c r="AC46" s="37">
        <v>907368</v>
      </c>
      <c r="AD46" s="238">
        <f t="shared" si="1"/>
        <v>157307227</v>
      </c>
    </row>
    <row r="47" spans="1:30" ht="17.25">
      <c r="A47" s="20"/>
      <c r="B47" s="17"/>
      <c r="C47" s="34" t="s">
        <v>101</v>
      </c>
      <c r="D47" s="35">
        <v>2872775</v>
      </c>
      <c r="E47" s="36">
        <v>687497</v>
      </c>
      <c r="F47" s="36">
        <v>371344</v>
      </c>
      <c r="G47" s="36">
        <v>2154969</v>
      </c>
      <c r="H47" s="36">
        <v>677292</v>
      </c>
      <c r="I47" s="36">
        <v>21100</v>
      </c>
      <c r="J47" s="36">
        <v>443749</v>
      </c>
      <c r="K47" s="36">
        <v>330420</v>
      </c>
      <c r="L47" s="36">
        <v>105515</v>
      </c>
      <c r="M47" s="36">
        <v>855330</v>
      </c>
      <c r="N47" s="36">
        <v>414176</v>
      </c>
      <c r="O47" s="36">
        <v>1979696</v>
      </c>
      <c r="P47" s="37">
        <v>2280097</v>
      </c>
      <c r="Q47" s="130">
        <v>461335</v>
      </c>
      <c r="R47" s="36">
        <v>40577</v>
      </c>
      <c r="S47" s="36">
        <v>0</v>
      </c>
      <c r="T47" s="36">
        <v>897754</v>
      </c>
      <c r="U47" s="36">
        <v>0</v>
      </c>
      <c r="V47" s="36">
        <v>4066</v>
      </c>
      <c r="W47" s="36">
        <v>1668774</v>
      </c>
      <c r="X47" s="36">
        <v>0</v>
      </c>
      <c r="Y47" s="137">
        <v>0</v>
      </c>
      <c r="Z47" s="137">
        <v>156455</v>
      </c>
      <c r="AA47" s="137">
        <v>179380</v>
      </c>
      <c r="AB47" s="36">
        <v>46900</v>
      </c>
      <c r="AC47" s="37">
        <v>351351</v>
      </c>
      <c r="AD47" s="238">
        <f t="shared" si="1"/>
        <v>17000552</v>
      </c>
    </row>
    <row r="48" spans="1:30" ht="17.25">
      <c r="A48" s="20"/>
      <c r="B48" s="17"/>
      <c r="C48" s="34" t="s">
        <v>102</v>
      </c>
      <c r="D48" s="35">
        <v>118158</v>
      </c>
      <c r="E48" s="36">
        <v>0</v>
      </c>
      <c r="F48" s="36">
        <v>34931</v>
      </c>
      <c r="G48" s="36">
        <v>0</v>
      </c>
      <c r="H48" s="36">
        <v>385</v>
      </c>
      <c r="I48" s="36">
        <v>344531</v>
      </c>
      <c r="J48" s="36">
        <v>0</v>
      </c>
      <c r="K48" s="36">
        <v>65931</v>
      </c>
      <c r="L48" s="36">
        <v>32292</v>
      </c>
      <c r="M48" s="36">
        <v>120421</v>
      </c>
      <c r="N48" s="36">
        <v>20780</v>
      </c>
      <c r="O48" s="36">
        <v>30259</v>
      </c>
      <c r="P48" s="37">
        <v>12840</v>
      </c>
      <c r="Q48" s="130">
        <v>0</v>
      </c>
      <c r="R48" s="36">
        <v>0</v>
      </c>
      <c r="S48" s="36">
        <v>0</v>
      </c>
      <c r="T48" s="36">
        <v>48602</v>
      </c>
      <c r="U48" s="36">
        <v>0</v>
      </c>
      <c r="V48" s="36">
        <v>0</v>
      </c>
      <c r="W48" s="36">
        <v>0</v>
      </c>
      <c r="X48" s="36">
        <v>0</v>
      </c>
      <c r="Y48" s="137">
        <v>0</v>
      </c>
      <c r="Z48" s="137">
        <v>0</v>
      </c>
      <c r="AA48" s="137">
        <v>65907</v>
      </c>
      <c r="AB48" s="36">
        <v>0</v>
      </c>
      <c r="AC48" s="37">
        <v>0</v>
      </c>
      <c r="AD48" s="238">
        <f t="shared" si="1"/>
        <v>895037</v>
      </c>
    </row>
    <row r="49" spans="1:30" ht="17.25">
      <c r="A49" s="20"/>
      <c r="B49" s="17"/>
      <c r="C49" s="34" t="s">
        <v>103</v>
      </c>
      <c r="D49" s="35">
        <v>12279565</v>
      </c>
      <c r="E49" s="36">
        <v>7331293</v>
      </c>
      <c r="F49" s="36">
        <v>4092444</v>
      </c>
      <c r="G49" s="36">
        <v>5551657</v>
      </c>
      <c r="H49" s="36">
        <v>14863192</v>
      </c>
      <c r="I49" s="36">
        <v>10240992</v>
      </c>
      <c r="J49" s="36">
        <v>14113226</v>
      </c>
      <c r="K49" s="36">
        <v>370050</v>
      </c>
      <c r="L49" s="36">
        <v>4634737</v>
      </c>
      <c r="M49" s="36">
        <v>2544910</v>
      </c>
      <c r="N49" s="36">
        <v>317582</v>
      </c>
      <c r="O49" s="36">
        <v>2919896</v>
      </c>
      <c r="P49" s="37">
        <v>3034605</v>
      </c>
      <c r="Q49" s="130">
        <v>181535</v>
      </c>
      <c r="R49" s="36">
        <v>251764</v>
      </c>
      <c r="S49" s="36">
        <v>3634035</v>
      </c>
      <c r="T49" s="36">
        <v>1421853</v>
      </c>
      <c r="U49" s="36">
        <v>138708</v>
      </c>
      <c r="V49" s="36">
        <v>743325</v>
      </c>
      <c r="W49" s="36">
        <v>1052520</v>
      </c>
      <c r="X49" s="36">
        <v>755683</v>
      </c>
      <c r="Y49" s="137">
        <v>723149</v>
      </c>
      <c r="Z49" s="137">
        <v>299164</v>
      </c>
      <c r="AA49" s="137">
        <v>496730</v>
      </c>
      <c r="AB49" s="36">
        <v>0</v>
      </c>
      <c r="AC49" s="37">
        <v>356677</v>
      </c>
      <c r="AD49" s="238">
        <f t="shared" si="1"/>
        <v>92349292</v>
      </c>
    </row>
    <row r="50" spans="1:30" ht="17.25">
      <c r="A50" s="20"/>
      <c r="B50" s="17"/>
      <c r="C50" s="34" t="s">
        <v>104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208376</v>
      </c>
      <c r="N50" s="36">
        <v>0</v>
      </c>
      <c r="O50" s="36">
        <v>0</v>
      </c>
      <c r="P50" s="37">
        <v>0</v>
      </c>
      <c r="Q50" s="130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137">
        <v>0</v>
      </c>
      <c r="Z50" s="137">
        <v>0</v>
      </c>
      <c r="AA50" s="137">
        <v>0</v>
      </c>
      <c r="AB50" s="36">
        <v>0</v>
      </c>
      <c r="AC50" s="37">
        <v>0</v>
      </c>
      <c r="AD50" s="238">
        <f t="shared" si="1"/>
        <v>208376</v>
      </c>
    </row>
    <row r="51" spans="1:30" ht="17.25">
      <c r="A51" s="20"/>
      <c r="B51" s="30"/>
      <c r="C51" s="30" t="s">
        <v>105</v>
      </c>
      <c r="D51" s="31">
        <v>8425216</v>
      </c>
      <c r="E51" s="32">
        <v>3695726</v>
      </c>
      <c r="F51" s="32">
        <v>4824168</v>
      </c>
      <c r="G51" s="32">
        <v>4910875</v>
      </c>
      <c r="H51" s="32">
        <v>1488869</v>
      </c>
      <c r="I51" s="32">
        <v>7944903</v>
      </c>
      <c r="J51" s="32">
        <v>2526570</v>
      </c>
      <c r="K51" s="32">
        <v>390347</v>
      </c>
      <c r="L51" s="32">
        <v>1392109</v>
      </c>
      <c r="M51" s="32">
        <v>0</v>
      </c>
      <c r="N51" s="32">
        <v>586821</v>
      </c>
      <c r="O51" s="32">
        <v>2468055</v>
      </c>
      <c r="P51" s="33">
        <v>2818443</v>
      </c>
      <c r="Q51" s="129">
        <v>58417</v>
      </c>
      <c r="R51" s="32">
        <v>210478</v>
      </c>
      <c r="S51" s="32">
        <v>5860</v>
      </c>
      <c r="T51" s="32">
        <v>921852</v>
      </c>
      <c r="U51" s="32">
        <v>383675</v>
      </c>
      <c r="V51" s="32">
        <v>940019</v>
      </c>
      <c r="W51" s="32">
        <v>16870</v>
      </c>
      <c r="X51" s="32">
        <v>1499163</v>
      </c>
      <c r="Y51" s="136">
        <v>551330</v>
      </c>
      <c r="Z51" s="136">
        <v>79402</v>
      </c>
      <c r="AA51" s="136">
        <v>421610</v>
      </c>
      <c r="AB51" s="32">
        <v>93852</v>
      </c>
      <c r="AC51" s="33">
        <v>199340</v>
      </c>
      <c r="AD51" s="173">
        <f t="shared" si="1"/>
        <v>46853970</v>
      </c>
    </row>
    <row r="52" spans="1:30" ht="17.25">
      <c r="A52" s="20"/>
      <c r="B52" s="17" t="s">
        <v>106</v>
      </c>
      <c r="C52" s="34"/>
      <c r="D52" s="35">
        <v>-1171319</v>
      </c>
      <c r="E52" s="36">
        <v>889989</v>
      </c>
      <c r="F52" s="36">
        <v>651138</v>
      </c>
      <c r="G52" s="36">
        <v>336375</v>
      </c>
      <c r="H52" s="36">
        <v>1046280</v>
      </c>
      <c r="I52" s="36">
        <v>810114</v>
      </c>
      <c r="J52" s="36">
        <v>716594</v>
      </c>
      <c r="K52" s="36">
        <v>209280</v>
      </c>
      <c r="L52" s="36">
        <v>338558</v>
      </c>
      <c r="M52" s="36">
        <v>398629</v>
      </c>
      <c r="N52" s="36">
        <v>38373</v>
      </c>
      <c r="O52" s="36">
        <v>285812</v>
      </c>
      <c r="P52" s="37">
        <v>70639</v>
      </c>
      <c r="Q52" s="130">
        <v>351052</v>
      </c>
      <c r="R52" s="36">
        <v>529065</v>
      </c>
      <c r="S52" s="36">
        <v>124239</v>
      </c>
      <c r="T52" s="36">
        <v>534875</v>
      </c>
      <c r="U52" s="36">
        <v>-3410</v>
      </c>
      <c r="V52" s="36">
        <v>32858</v>
      </c>
      <c r="W52" s="36">
        <v>184938</v>
      </c>
      <c r="X52" s="36">
        <v>-44009</v>
      </c>
      <c r="Y52" s="137">
        <v>163275</v>
      </c>
      <c r="Z52" s="137">
        <v>114124</v>
      </c>
      <c r="AA52" s="137">
        <v>491336</v>
      </c>
      <c r="AB52" s="36">
        <v>-390193</v>
      </c>
      <c r="AC52" s="37">
        <v>-163684</v>
      </c>
      <c r="AD52" s="238">
        <f t="shared" si="1"/>
        <v>6544928</v>
      </c>
    </row>
    <row r="53" spans="1:30" ht="17.25">
      <c r="A53" s="20"/>
      <c r="B53" s="17"/>
      <c r="C53" s="34" t="s">
        <v>107</v>
      </c>
      <c r="D53" s="35">
        <v>0</v>
      </c>
      <c r="E53" s="36">
        <v>0</v>
      </c>
      <c r="F53" s="36">
        <v>0</v>
      </c>
      <c r="G53" s="36">
        <v>0</v>
      </c>
      <c r="H53" s="36">
        <v>259772</v>
      </c>
      <c r="I53" s="36">
        <v>0</v>
      </c>
      <c r="J53" s="36">
        <v>0</v>
      </c>
      <c r="K53" s="36">
        <v>12211</v>
      </c>
      <c r="L53" s="36">
        <v>27976</v>
      </c>
      <c r="M53" s="36">
        <v>160000</v>
      </c>
      <c r="N53" s="36">
        <v>5650</v>
      </c>
      <c r="O53" s="36">
        <v>153140</v>
      </c>
      <c r="P53" s="37">
        <v>121310</v>
      </c>
      <c r="Q53" s="130">
        <v>6400</v>
      </c>
      <c r="R53" s="36">
        <v>50475</v>
      </c>
      <c r="S53" s="36">
        <v>19100</v>
      </c>
      <c r="T53" s="36">
        <v>104121</v>
      </c>
      <c r="U53" s="36">
        <v>1</v>
      </c>
      <c r="V53" s="36">
        <v>13319</v>
      </c>
      <c r="W53" s="36">
        <v>85500</v>
      </c>
      <c r="X53" s="36">
        <v>0</v>
      </c>
      <c r="Y53" s="137">
        <v>9053</v>
      </c>
      <c r="Z53" s="137">
        <v>18000</v>
      </c>
      <c r="AA53" s="137">
        <v>94697</v>
      </c>
      <c r="AB53" s="36">
        <v>0</v>
      </c>
      <c r="AC53" s="37">
        <v>0</v>
      </c>
      <c r="AD53" s="238">
        <f t="shared" si="1"/>
        <v>1140725</v>
      </c>
    </row>
    <row r="54" spans="1:30" ht="17.25">
      <c r="A54" s="20"/>
      <c r="B54" s="17"/>
      <c r="C54" s="34" t="s">
        <v>108</v>
      </c>
      <c r="D54" s="35">
        <v>0</v>
      </c>
      <c r="E54" s="36">
        <v>0</v>
      </c>
      <c r="F54" s="36">
        <v>0</v>
      </c>
      <c r="G54" s="36">
        <v>1400</v>
      </c>
      <c r="H54" s="36">
        <v>55426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222408</v>
      </c>
      <c r="P54" s="37">
        <v>0</v>
      </c>
      <c r="Q54" s="130">
        <v>0</v>
      </c>
      <c r="R54" s="36">
        <v>53500</v>
      </c>
      <c r="S54" s="36">
        <v>0</v>
      </c>
      <c r="T54" s="36">
        <v>57990</v>
      </c>
      <c r="U54" s="36">
        <v>0</v>
      </c>
      <c r="V54" s="36">
        <v>0</v>
      </c>
      <c r="W54" s="36">
        <v>0</v>
      </c>
      <c r="X54" s="36">
        <v>0</v>
      </c>
      <c r="Y54" s="137">
        <v>10000</v>
      </c>
      <c r="Z54" s="137">
        <v>0</v>
      </c>
      <c r="AA54" s="137">
        <v>0</v>
      </c>
      <c r="AB54" s="36">
        <v>0</v>
      </c>
      <c r="AC54" s="37">
        <v>0</v>
      </c>
      <c r="AD54" s="238">
        <f t="shared" si="1"/>
        <v>400724</v>
      </c>
    </row>
    <row r="55" spans="1:30" ht="17.25">
      <c r="A55" s="20"/>
      <c r="B55" s="17"/>
      <c r="C55" s="34" t="s">
        <v>109</v>
      </c>
      <c r="D55" s="35">
        <v>0</v>
      </c>
      <c r="E55" s="36">
        <v>0</v>
      </c>
      <c r="F55" s="36">
        <v>180676</v>
      </c>
      <c r="G55" s="36">
        <v>0</v>
      </c>
      <c r="H55" s="36">
        <v>445000</v>
      </c>
      <c r="I55" s="36">
        <v>0</v>
      </c>
      <c r="J55" s="36">
        <v>0</v>
      </c>
      <c r="K55" s="36">
        <v>31409</v>
      </c>
      <c r="L55" s="36">
        <v>0</v>
      </c>
      <c r="M55" s="36">
        <v>104435</v>
      </c>
      <c r="N55" s="36">
        <v>14246</v>
      </c>
      <c r="O55" s="36">
        <v>117262</v>
      </c>
      <c r="P55" s="37">
        <v>373027</v>
      </c>
      <c r="Q55" s="130">
        <v>0</v>
      </c>
      <c r="R55" s="36">
        <v>408300</v>
      </c>
      <c r="S55" s="36">
        <v>90977</v>
      </c>
      <c r="T55" s="36">
        <v>207444</v>
      </c>
      <c r="U55" s="36">
        <v>28232</v>
      </c>
      <c r="V55" s="36">
        <v>52300</v>
      </c>
      <c r="W55" s="36">
        <v>5000</v>
      </c>
      <c r="X55" s="36">
        <v>0</v>
      </c>
      <c r="Y55" s="137">
        <v>60000</v>
      </c>
      <c r="Z55" s="137">
        <v>60000</v>
      </c>
      <c r="AA55" s="137">
        <v>257897</v>
      </c>
      <c r="AB55" s="36">
        <v>0</v>
      </c>
      <c r="AC55" s="37">
        <v>0</v>
      </c>
      <c r="AD55" s="238">
        <f t="shared" si="1"/>
        <v>2436205</v>
      </c>
    </row>
    <row r="56" spans="1:30" ht="17.25">
      <c r="A56" s="20"/>
      <c r="B56" s="17"/>
      <c r="C56" s="34" t="s">
        <v>110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7">
        <v>0</v>
      </c>
      <c r="Q56" s="130">
        <v>0</v>
      </c>
      <c r="R56" s="36">
        <v>0</v>
      </c>
      <c r="S56" s="36">
        <v>0</v>
      </c>
      <c r="T56" s="36">
        <v>100000</v>
      </c>
      <c r="U56" s="36">
        <v>0</v>
      </c>
      <c r="V56" s="36">
        <v>0</v>
      </c>
      <c r="W56" s="36">
        <v>0</v>
      </c>
      <c r="X56" s="36">
        <v>0</v>
      </c>
      <c r="Y56" s="137">
        <v>0</v>
      </c>
      <c r="Z56" s="137">
        <v>0</v>
      </c>
      <c r="AA56" s="137">
        <v>0</v>
      </c>
      <c r="AB56" s="36">
        <v>0</v>
      </c>
      <c r="AC56" s="37">
        <v>0</v>
      </c>
      <c r="AD56" s="238">
        <f t="shared" si="1"/>
        <v>100000</v>
      </c>
    </row>
    <row r="57" spans="1:30" ht="17.25">
      <c r="A57" s="20"/>
      <c r="B57" s="566" t="s">
        <v>319</v>
      </c>
      <c r="C57" s="140" t="s">
        <v>317</v>
      </c>
      <c r="D57" s="35">
        <v>0</v>
      </c>
      <c r="E57" s="36">
        <v>889989</v>
      </c>
      <c r="F57" s="36">
        <v>470462</v>
      </c>
      <c r="G57" s="36">
        <v>334975</v>
      </c>
      <c r="H57" s="36">
        <v>286082</v>
      </c>
      <c r="I57" s="36">
        <v>810114</v>
      </c>
      <c r="J57" s="36">
        <v>716594</v>
      </c>
      <c r="K57" s="36">
        <v>165660</v>
      </c>
      <c r="L57" s="36">
        <v>310582</v>
      </c>
      <c r="M57" s="36">
        <v>134194</v>
      </c>
      <c r="N57" s="36">
        <v>18477</v>
      </c>
      <c r="O57" s="36">
        <v>0</v>
      </c>
      <c r="P57" s="37">
        <v>0</v>
      </c>
      <c r="Q57" s="130">
        <v>344652</v>
      </c>
      <c r="R57" s="36">
        <v>16790</v>
      </c>
      <c r="S57" s="36">
        <v>14162</v>
      </c>
      <c r="T57" s="36">
        <v>65320</v>
      </c>
      <c r="U57" s="36">
        <v>0</v>
      </c>
      <c r="V57" s="36">
        <v>0</v>
      </c>
      <c r="W57" s="36">
        <v>94438</v>
      </c>
      <c r="X57" s="36">
        <v>0</v>
      </c>
      <c r="Y57" s="137">
        <v>84222</v>
      </c>
      <c r="Z57" s="137">
        <v>36124</v>
      </c>
      <c r="AA57" s="137">
        <v>138742</v>
      </c>
      <c r="AB57" s="36">
        <v>0</v>
      </c>
      <c r="AC57" s="37">
        <v>0</v>
      </c>
      <c r="AD57" s="238">
        <f t="shared" si="1"/>
        <v>4931579</v>
      </c>
    </row>
    <row r="58" spans="1:30" ht="18" thickBot="1">
      <c r="A58" s="26"/>
      <c r="B58" s="567"/>
      <c r="C58" s="139" t="s">
        <v>318</v>
      </c>
      <c r="D58" s="38">
        <v>1171319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206998</v>
      </c>
      <c r="P58" s="40">
        <v>423698</v>
      </c>
      <c r="Q58" s="131">
        <v>0</v>
      </c>
      <c r="R58" s="39">
        <v>0</v>
      </c>
      <c r="S58" s="39">
        <v>0</v>
      </c>
      <c r="T58" s="39">
        <v>0</v>
      </c>
      <c r="U58" s="39">
        <v>31643</v>
      </c>
      <c r="V58" s="39">
        <v>32761</v>
      </c>
      <c r="W58" s="39">
        <v>0</v>
      </c>
      <c r="X58" s="39">
        <v>44009</v>
      </c>
      <c r="Y58" s="138">
        <v>0</v>
      </c>
      <c r="Z58" s="138">
        <v>0</v>
      </c>
      <c r="AA58" s="138">
        <v>0</v>
      </c>
      <c r="AB58" s="39">
        <v>390193</v>
      </c>
      <c r="AC58" s="40">
        <v>163684</v>
      </c>
      <c r="AD58" s="239">
        <f t="shared" si="1"/>
        <v>2464305</v>
      </c>
    </row>
    <row r="59" spans="1:30" ht="18" thickBot="1">
      <c r="A59" s="26" t="s">
        <v>111</v>
      </c>
      <c r="B59" s="18"/>
      <c r="C59" s="18"/>
      <c r="D59" s="38">
        <v>45709518</v>
      </c>
      <c r="E59" s="39">
        <v>41650846</v>
      </c>
      <c r="F59" s="39">
        <v>20669563</v>
      </c>
      <c r="G59" s="39">
        <v>29433311</v>
      </c>
      <c r="H59" s="39">
        <v>28720041</v>
      </c>
      <c r="I59" s="39">
        <v>44788256</v>
      </c>
      <c r="J59" s="39">
        <v>24852849</v>
      </c>
      <c r="K59" s="39">
        <v>5504271</v>
      </c>
      <c r="L59" s="39">
        <v>11031194</v>
      </c>
      <c r="M59" s="39">
        <v>8974241</v>
      </c>
      <c r="N59" s="39">
        <v>3585838</v>
      </c>
      <c r="O59" s="39">
        <v>16095713</v>
      </c>
      <c r="P59" s="40">
        <v>13098210</v>
      </c>
      <c r="Q59" s="131">
        <v>23135322</v>
      </c>
      <c r="R59" s="39">
        <v>1363750</v>
      </c>
      <c r="S59" s="39">
        <v>4809081</v>
      </c>
      <c r="T59" s="39">
        <v>6607288</v>
      </c>
      <c r="U59" s="39">
        <v>2457908</v>
      </c>
      <c r="V59" s="39">
        <v>2041823</v>
      </c>
      <c r="W59" s="39">
        <v>4989885</v>
      </c>
      <c r="X59" s="39">
        <v>6458472</v>
      </c>
      <c r="Y59" s="138">
        <v>3349160</v>
      </c>
      <c r="Z59" s="138">
        <v>2010543</v>
      </c>
      <c r="AA59" s="138">
        <v>3650397</v>
      </c>
      <c r="AB59" s="39">
        <v>3197451</v>
      </c>
      <c r="AC59" s="40">
        <v>3343809</v>
      </c>
      <c r="AD59" s="239">
        <f t="shared" si="1"/>
        <v>361528740</v>
      </c>
    </row>
    <row r="60" spans="1:30" ht="18" thickBot="1">
      <c r="A60" s="26" t="s">
        <v>112</v>
      </c>
      <c r="B60" s="18"/>
      <c r="C60" s="18"/>
      <c r="D60" s="38">
        <v>46725349</v>
      </c>
      <c r="E60" s="39">
        <v>44050380</v>
      </c>
      <c r="F60" s="39">
        <v>21488142</v>
      </c>
      <c r="G60" s="39">
        <v>30270583</v>
      </c>
      <c r="H60" s="39">
        <v>29545197</v>
      </c>
      <c r="I60" s="39">
        <v>46043605</v>
      </c>
      <c r="J60" s="39">
        <v>25696002</v>
      </c>
      <c r="K60" s="39">
        <v>5637600</v>
      </c>
      <c r="L60" s="39">
        <v>11839137</v>
      </c>
      <c r="M60" s="39">
        <v>9193197</v>
      </c>
      <c r="N60" s="39">
        <v>3601512</v>
      </c>
      <c r="O60" s="39">
        <v>16364900</v>
      </c>
      <c r="P60" s="40">
        <v>13197304</v>
      </c>
      <c r="Q60" s="131">
        <v>23837052</v>
      </c>
      <c r="R60" s="39">
        <v>1367350</v>
      </c>
      <c r="S60" s="39">
        <v>4862149</v>
      </c>
      <c r="T60" s="39">
        <v>6691542</v>
      </c>
      <c r="U60" s="39">
        <v>2485148</v>
      </c>
      <c r="V60" s="39">
        <v>2054482</v>
      </c>
      <c r="W60" s="39">
        <v>5183208</v>
      </c>
      <c r="X60" s="39">
        <v>6681990</v>
      </c>
      <c r="Y60" s="138">
        <v>3414665</v>
      </c>
      <c r="Z60" s="138">
        <v>2012757</v>
      </c>
      <c r="AA60" s="138">
        <v>3654166</v>
      </c>
      <c r="AB60" s="39">
        <v>3199026</v>
      </c>
      <c r="AC60" s="40">
        <v>3384759</v>
      </c>
      <c r="AD60" s="239">
        <f t="shared" si="1"/>
        <v>372481202</v>
      </c>
    </row>
    <row r="61" spans="1:30" ht="18" thickBot="1">
      <c r="A61" s="26" t="s">
        <v>113</v>
      </c>
      <c r="B61" s="18"/>
      <c r="C61" s="18"/>
      <c r="D61" s="38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0">
        <v>0</v>
      </c>
      <c r="Q61" s="131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138">
        <v>0</v>
      </c>
      <c r="Z61" s="138">
        <v>0</v>
      </c>
      <c r="AA61" s="138">
        <v>0</v>
      </c>
      <c r="AB61" s="39">
        <v>0</v>
      </c>
      <c r="AC61" s="40">
        <v>0</v>
      </c>
      <c r="AD61" s="239">
        <f t="shared" si="1"/>
        <v>0</v>
      </c>
    </row>
    <row r="62" spans="1:30" ht="18" thickBot="1">
      <c r="A62" s="26" t="s">
        <v>114</v>
      </c>
      <c r="B62" s="18"/>
      <c r="C62" s="18"/>
      <c r="D62" s="38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0">
        <v>0</v>
      </c>
      <c r="Q62" s="131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138">
        <v>0</v>
      </c>
      <c r="Z62" s="138">
        <v>0</v>
      </c>
      <c r="AA62" s="138">
        <v>0</v>
      </c>
      <c r="AB62" s="39">
        <v>0</v>
      </c>
      <c r="AC62" s="40">
        <v>0</v>
      </c>
      <c r="AD62" s="239">
        <f t="shared" si="1"/>
        <v>0</v>
      </c>
    </row>
  </sheetData>
  <mergeCells count="1">
    <mergeCell ref="B57:B58"/>
  </mergeCells>
  <printOptions horizontalCentered="1"/>
  <pageMargins left="0.7874015748031497" right="0.7874015748031497" top="0.61" bottom="0.2362204724409449" header="0.5118110236220472" footer="0.24"/>
  <pageSetup horizontalDpi="600" verticalDpi="600" orientation="landscape" paperSize="9" scale="48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showZeros="0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6015625" defaultRowHeight="18"/>
  <cols>
    <col min="1" max="1" width="4.58203125" style="0" customWidth="1"/>
    <col min="2" max="2" width="4.83203125" style="0" customWidth="1"/>
    <col min="3" max="3" width="22.66015625" style="0" customWidth="1"/>
    <col min="4" max="30" width="12.66015625" style="0" customWidth="1"/>
  </cols>
  <sheetData>
    <row r="1" spans="1:30" ht="21">
      <c r="A1" s="124" t="s">
        <v>316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7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8" thickBot="1">
      <c r="A3" s="67" t="s">
        <v>162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60</v>
      </c>
      <c r="Q3" s="68"/>
      <c r="R3" s="68"/>
      <c r="S3" s="67"/>
      <c r="T3" s="67"/>
      <c r="U3" s="67"/>
      <c r="V3" s="67"/>
      <c r="W3" s="67"/>
      <c r="X3" s="68"/>
      <c r="Y3" s="67"/>
      <c r="Z3" s="67"/>
      <c r="AA3" s="67"/>
      <c r="AB3" s="67"/>
      <c r="AC3" s="68"/>
      <c r="AD3" s="68" t="s">
        <v>60</v>
      </c>
    </row>
    <row r="4" spans="1:30" ht="17.25">
      <c r="A4" s="260"/>
      <c r="B4" s="261"/>
      <c r="C4" s="262"/>
      <c r="D4" s="69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2"/>
      <c r="Q4" s="383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401"/>
      <c r="AD4" s="148"/>
    </row>
    <row r="5" spans="1:30" ht="17.25">
      <c r="A5" s="69"/>
      <c r="B5" s="259" t="s">
        <v>61</v>
      </c>
      <c r="C5" s="263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349"/>
      <c r="Q5" s="355"/>
      <c r="R5" s="259"/>
      <c r="S5" s="70"/>
      <c r="T5" s="70"/>
      <c r="U5" s="70"/>
      <c r="V5" s="70"/>
      <c r="W5" s="70"/>
      <c r="X5" s="71"/>
      <c r="Y5" s="259"/>
      <c r="Z5" s="70"/>
      <c r="AA5" s="70"/>
      <c r="AB5" s="70"/>
      <c r="AC5" s="402"/>
      <c r="AD5" s="149"/>
    </row>
    <row r="6" spans="1:30" ht="17.25">
      <c r="A6" s="69"/>
      <c r="B6" s="259"/>
      <c r="C6" s="263"/>
      <c r="D6" s="73" t="s">
        <v>552</v>
      </c>
      <c r="E6" s="72" t="s">
        <v>45</v>
      </c>
      <c r="F6" s="72" t="s">
        <v>553</v>
      </c>
      <c r="G6" s="72" t="s">
        <v>554</v>
      </c>
      <c r="H6" s="72" t="s">
        <v>555</v>
      </c>
      <c r="I6" s="72" t="s">
        <v>556</v>
      </c>
      <c r="J6" s="72" t="s">
        <v>557</v>
      </c>
      <c r="K6" s="72" t="s">
        <v>558</v>
      </c>
      <c r="L6" s="72" t="s">
        <v>559</v>
      </c>
      <c r="M6" s="72" t="s">
        <v>560</v>
      </c>
      <c r="N6" s="72" t="s">
        <v>561</v>
      </c>
      <c r="O6" s="74" t="s">
        <v>562</v>
      </c>
      <c r="P6" s="334" t="s">
        <v>563</v>
      </c>
      <c r="Q6" s="356" t="s">
        <v>564</v>
      </c>
      <c r="R6" s="280" t="s">
        <v>58</v>
      </c>
      <c r="S6" s="72" t="s">
        <v>565</v>
      </c>
      <c r="T6" s="72" t="s">
        <v>566</v>
      </c>
      <c r="U6" s="72" t="s">
        <v>567</v>
      </c>
      <c r="V6" s="72" t="s">
        <v>568</v>
      </c>
      <c r="W6" s="72" t="s">
        <v>569</v>
      </c>
      <c r="X6" s="74" t="s">
        <v>570</v>
      </c>
      <c r="Y6" s="354" t="s">
        <v>571</v>
      </c>
      <c r="Z6" s="72" t="s">
        <v>572</v>
      </c>
      <c r="AA6" s="72" t="s">
        <v>573</v>
      </c>
      <c r="AB6" s="72" t="s">
        <v>574</v>
      </c>
      <c r="AC6" s="403" t="s">
        <v>119</v>
      </c>
      <c r="AD6" s="150" t="s">
        <v>40</v>
      </c>
    </row>
    <row r="7" spans="1:30" ht="17.25">
      <c r="A7" s="69"/>
      <c r="B7" s="259" t="s">
        <v>62</v>
      </c>
      <c r="C7" s="263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349"/>
      <c r="Q7" s="355"/>
      <c r="R7" s="259"/>
      <c r="S7" s="70"/>
      <c r="T7" s="70"/>
      <c r="U7" s="70"/>
      <c r="V7" s="70"/>
      <c r="W7" s="70"/>
      <c r="X7" s="71"/>
      <c r="Y7" s="259"/>
      <c r="Z7" s="70"/>
      <c r="AA7" s="70"/>
      <c r="AB7" s="70"/>
      <c r="AC7" s="402"/>
      <c r="AD7" s="149"/>
    </row>
    <row r="8" spans="1:30" ht="18" thickBot="1">
      <c r="A8" s="75"/>
      <c r="B8" s="67"/>
      <c r="C8" s="264"/>
      <c r="D8" s="76">
        <v>242012</v>
      </c>
      <c r="E8" s="77">
        <v>242021</v>
      </c>
      <c r="F8" s="77">
        <v>242039</v>
      </c>
      <c r="G8" s="77">
        <v>242047</v>
      </c>
      <c r="H8" s="77">
        <v>242055</v>
      </c>
      <c r="I8" s="77">
        <v>242071</v>
      </c>
      <c r="J8" s="77">
        <v>242080</v>
      </c>
      <c r="K8" s="77">
        <v>242098</v>
      </c>
      <c r="L8" s="77">
        <v>242101</v>
      </c>
      <c r="M8" s="77">
        <v>242110</v>
      </c>
      <c r="N8" s="77">
        <v>242128</v>
      </c>
      <c r="O8" s="78">
        <v>242136</v>
      </c>
      <c r="P8" s="350"/>
      <c r="Q8" s="357"/>
      <c r="R8" s="276"/>
      <c r="S8" s="77">
        <v>243035</v>
      </c>
      <c r="T8" s="77">
        <v>243248</v>
      </c>
      <c r="U8" s="77">
        <v>243418</v>
      </c>
      <c r="V8" s="77">
        <v>243434</v>
      </c>
      <c r="W8" s="77">
        <v>243442</v>
      </c>
      <c r="X8" s="78">
        <v>243817</v>
      </c>
      <c r="Y8" s="276">
        <v>243825</v>
      </c>
      <c r="Z8" s="77">
        <v>243841</v>
      </c>
      <c r="AA8" s="77">
        <v>244031</v>
      </c>
      <c r="AB8" s="77">
        <v>244040</v>
      </c>
      <c r="AC8" s="404">
        <v>244414</v>
      </c>
      <c r="AD8" s="151"/>
    </row>
    <row r="9" spans="1:30" ht="27.75" customHeight="1">
      <c r="A9" s="568" t="s">
        <v>330</v>
      </c>
      <c r="B9" s="145" t="s">
        <v>335</v>
      </c>
      <c r="C9" s="265"/>
      <c r="D9" s="80">
        <v>434100</v>
      </c>
      <c r="E9" s="81">
        <v>870000</v>
      </c>
      <c r="F9" s="81">
        <v>30900</v>
      </c>
      <c r="G9" s="81">
        <v>250300</v>
      </c>
      <c r="H9" s="81">
        <v>109800</v>
      </c>
      <c r="I9" s="81">
        <v>617800</v>
      </c>
      <c r="J9" s="81">
        <v>0</v>
      </c>
      <c r="K9" s="81">
        <v>356000</v>
      </c>
      <c r="L9" s="81">
        <v>0</v>
      </c>
      <c r="M9" s="81">
        <v>54300</v>
      </c>
      <c r="N9" s="81">
        <v>170900</v>
      </c>
      <c r="O9" s="82">
        <v>148100</v>
      </c>
      <c r="P9" s="351">
        <v>26900</v>
      </c>
      <c r="Q9" s="358">
        <v>292600</v>
      </c>
      <c r="R9" s="277">
        <v>0</v>
      </c>
      <c r="S9" s="81">
        <v>0</v>
      </c>
      <c r="T9" s="81">
        <v>100000</v>
      </c>
      <c r="U9" s="81">
        <v>49500</v>
      </c>
      <c r="V9" s="81">
        <v>0</v>
      </c>
      <c r="W9" s="81">
        <v>174300</v>
      </c>
      <c r="X9" s="82">
        <v>43400</v>
      </c>
      <c r="Y9" s="277">
        <v>0</v>
      </c>
      <c r="Z9" s="81">
        <v>100000</v>
      </c>
      <c r="AA9" s="81">
        <v>56000</v>
      </c>
      <c r="AB9" s="81">
        <v>48000</v>
      </c>
      <c r="AC9" s="405">
        <v>0</v>
      </c>
      <c r="AD9" s="152">
        <f aca="true" t="shared" si="0" ref="AD9:AD24">SUM(D9:AC9)</f>
        <v>3932900</v>
      </c>
    </row>
    <row r="10" spans="1:30" ht="27.75" customHeight="1">
      <c r="A10" s="569"/>
      <c r="B10" s="145" t="s">
        <v>336</v>
      </c>
      <c r="C10" s="265"/>
      <c r="D10" s="80">
        <v>0</v>
      </c>
      <c r="E10" s="81">
        <v>0</v>
      </c>
      <c r="F10" s="81">
        <v>683</v>
      </c>
      <c r="G10" s="81">
        <v>104769</v>
      </c>
      <c r="H10" s="81">
        <v>12968</v>
      </c>
      <c r="I10" s="81">
        <v>118970</v>
      </c>
      <c r="J10" s="81">
        <v>64209</v>
      </c>
      <c r="K10" s="81">
        <v>0</v>
      </c>
      <c r="L10" s="81">
        <v>0</v>
      </c>
      <c r="M10" s="81">
        <v>0</v>
      </c>
      <c r="N10" s="81">
        <v>3300</v>
      </c>
      <c r="O10" s="82">
        <v>108969</v>
      </c>
      <c r="P10" s="351">
        <v>157600</v>
      </c>
      <c r="Q10" s="358">
        <v>269676</v>
      </c>
      <c r="R10" s="277">
        <v>0</v>
      </c>
      <c r="S10" s="81">
        <v>0</v>
      </c>
      <c r="T10" s="81">
        <v>7324</v>
      </c>
      <c r="U10" s="81">
        <v>0</v>
      </c>
      <c r="V10" s="81">
        <v>0</v>
      </c>
      <c r="W10" s="81">
        <v>0</v>
      </c>
      <c r="X10" s="82">
        <v>23108</v>
      </c>
      <c r="Y10" s="277">
        <v>0</v>
      </c>
      <c r="Z10" s="81">
        <v>0</v>
      </c>
      <c r="AA10" s="81">
        <v>0</v>
      </c>
      <c r="AB10" s="81">
        <v>0</v>
      </c>
      <c r="AC10" s="405">
        <v>0</v>
      </c>
      <c r="AD10" s="152">
        <f t="shared" si="0"/>
        <v>871576</v>
      </c>
    </row>
    <row r="11" spans="1:30" ht="27.75" customHeight="1">
      <c r="A11" s="569"/>
      <c r="B11" s="145" t="s">
        <v>337</v>
      </c>
      <c r="C11" s="265"/>
      <c r="D11" s="80">
        <v>4832</v>
      </c>
      <c r="E11" s="81">
        <v>18057</v>
      </c>
      <c r="F11" s="81">
        <v>7647</v>
      </c>
      <c r="G11" s="81">
        <v>12669</v>
      </c>
      <c r="H11" s="81">
        <v>12971</v>
      </c>
      <c r="I11" s="81">
        <v>10441</v>
      </c>
      <c r="J11" s="81">
        <v>900</v>
      </c>
      <c r="K11" s="81">
        <v>1793</v>
      </c>
      <c r="L11" s="81">
        <v>13928</v>
      </c>
      <c r="M11" s="81">
        <v>958</v>
      </c>
      <c r="N11" s="81">
        <v>3943</v>
      </c>
      <c r="O11" s="82">
        <v>0</v>
      </c>
      <c r="P11" s="351">
        <v>2650</v>
      </c>
      <c r="Q11" s="358">
        <v>2376</v>
      </c>
      <c r="R11" s="277">
        <v>0</v>
      </c>
      <c r="S11" s="81">
        <v>0</v>
      </c>
      <c r="T11" s="81">
        <v>7118</v>
      </c>
      <c r="U11" s="81">
        <v>0</v>
      </c>
      <c r="V11" s="81">
        <v>0</v>
      </c>
      <c r="W11" s="81">
        <v>21835</v>
      </c>
      <c r="X11" s="82">
        <v>0</v>
      </c>
      <c r="Y11" s="277">
        <v>851</v>
      </c>
      <c r="Z11" s="81">
        <v>0</v>
      </c>
      <c r="AA11" s="81">
        <v>3200</v>
      </c>
      <c r="AB11" s="81">
        <v>0</v>
      </c>
      <c r="AC11" s="405">
        <v>0</v>
      </c>
      <c r="AD11" s="152">
        <f t="shared" si="0"/>
        <v>126169</v>
      </c>
    </row>
    <row r="12" spans="1:30" ht="27.75" customHeight="1">
      <c r="A12" s="569"/>
      <c r="B12" s="145" t="s">
        <v>338</v>
      </c>
      <c r="C12" s="265"/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351">
        <v>0</v>
      </c>
      <c r="Q12" s="358">
        <v>0</v>
      </c>
      <c r="R12" s="277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2">
        <v>0</v>
      </c>
      <c r="Y12" s="277">
        <v>0</v>
      </c>
      <c r="Z12" s="81">
        <v>0</v>
      </c>
      <c r="AA12" s="81">
        <v>0</v>
      </c>
      <c r="AB12" s="81">
        <v>0</v>
      </c>
      <c r="AC12" s="405">
        <v>0</v>
      </c>
      <c r="AD12" s="152">
        <f t="shared" si="0"/>
        <v>0</v>
      </c>
    </row>
    <row r="13" spans="1:30" ht="27.75" customHeight="1">
      <c r="A13" s="569"/>
      <c r="B13" s="145" t="s">
        <v>339</v>
      </c>
      <c r="C13" s="265"/>
      <c r="D13" s="80">
        <v>22085</v>
      </c>
      <c r="E13" s="81">
        <v>3130</v>
      </c>
      <c r="F13" s="81">
        <v>1297</v>
      </c>
      <c r="G13" s="81">
        <v>0</v>
      </c>
      <c r="H13" s="81">
        <v>0</v>
      </c>
      <c r="I13" s="81">
        <v>0</v>
      </c>
      <c r="J13" s="81">
        <v>0</v>
      </c>
      <c r="K13" s="81">
        <v>19346</v>
      </c>
      <c r="L13" s="81">
        <v>0</v>
      </c>
      <c r="M13" s="81">
        <v>26301</v>
      </c>
      <c r="N13" s="81">
        <v>94391</v>
      </c>
      <c r="O13" s="82">
        <v>0</v>
      </c>
      <c r="P13" s="351">
        <v>0</v>
      </c>
      <c r="Q13" s="358">
        <v>0</v>
      </c>
      <c r="R13" s="277">
        <v>0</v>
      </c>
      <c r="S13" s="81">
        <v>0</v>
      </c>
      <c r="T13" s="81">
        <v>0</v>
      </c>
      <c r="U13" s="81">
        <v>0</v>
      </c>
      <c r="V13" s="81">
        <v>0</v>
      </c>
      <c r="W13" s="81">
        <v>51510</v>
      </c>
      <c r="X13" s="82">
        <v>7279</v>
      </c>
      <c r="Y13" s="277">
        <v>0</v>
      </c>
      <c r="Z13" s="81">
        <v>0</v>
      </c>
      <c r="AA13" s="81">
        <v>3677</v>
      </c>
      <c r="AB13" s="81">
        <v>42617</v>
      </c>
      <c r="AC13" s="405">
        <v>0</v>
      </c>
      <c r="AD13" s="152">
        <f t="shared" si="0"/>
        <v>271633</v>
      </c>
    </row>
    <row r="14" spans="1:30" ht="27.75" customHeight="1">
      <c r="A14" s="569"/>
      <c r="B14" s="145" t="s">
        <v>340</v>
      </c>
      <c r="C14" s="265"/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v>0</v>
      </c>
      <c r="P14" s="351">
        <v>0</v>
      </c>
      <c r="Q14" s="358">
        <v>0</v>
      </c>
      <c r="R14" s="277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2">
        <v>0</v>
      </c>
      <c r="Y14" s="277">
        <v>0</v>
      </c>
      <c r="Z14" s="81">
        <v>0</v>
      </c>
      <c r="AA14" s="81">
        <v>0</v>
      </c>
      <c r="AB14" s="81">
        <v>0</v>
      </c>
      <c r="AC14" s="405">
        <v>0</v>
      </c>
      <c r="AD14" s="152">
        <f t="shared" si="0"/>
        <v>0</v>
      </c>
    </row>
    <row r="15" spans="1:30" ht="27.75" customHeight="1">
      <c r="A15" s="569"/>
      <c r="B15" s="145" t="s">
        <v>341</v>
      </c>
      <c r="C15" s="265"/>
      <c r="D15" s="80">
        <v>3520</v>
      </c>
      <c r="E15" s="81">
        <v>58691</v>
      </c>
      <c r="F15" s="81">
        <v>0</v>
      </c>
      <c r="G15" s="81">
        <v>89329</v>
      </c>
      <c r="H15" s="81">
        <v>12488</v>
      </c>
      <c r="I15" s="81">
        <v>7100</v>
      </c>
      <c r="J15" s="81">
        <v>0</v>
      </c>
      <c r="K15" s="81">
        <v>0</v>
      </c>
      <c r="L15" s="81">
        <v>0</v>
      </c>
      <c r="M15" s="81">
        <v>0</v>
      </c>
      <c r="N15" s="81">
        <v>19500</v>
      </c>
      <c r="O15" s="82">
        <v>4142</v>
      </c>
      <c r="P15" s="351">
        <v>84444</v>
      </c>
      <c r="Q15" s="358">
        <v>287248</v>
      </c>
      <c r="R15" s="277">
        <v>0</v>
      </c>
      <c r="S15" s="81">
        <v>0</v>
      </c>
      <c r="T15" s="81">
        <v>5000</v>
      </c>
      <c r="U15" s="81">
        <v>0</v>
      </c>
      <c r="V15" s="81">
        <v>0</v>
      </c>
      <c r="W15" s="81">
        <v>0</v>
      </c>
      <c r="X15" s="82">
        <v>0</v>
      </c>
      <c r="Y15" s="277">
        <v>0</v>
      </c>
      <c r="Z15" s="81">
        <v>0</v>
      </c>
      <c r="AA15" s="81">
        <v>0</v>
      </c>
      <c r="AB15" s="81">
        <v>44900</v>
      </c>
      <c r="AC15" s="405">
        <v>0</v>
      </c>
      <c r="AD15" s="152">
        <f t="shared" si="0"/>
        <v>616362</v>
      </c>
    </row>
    <row r="16" spans="1:30" ht="27.75" customHeight="1">
      <c r="A16" s="569"/>
      <c r="B16" s="145" t="s">
        <v>342</v>
      </c>
      <c r="C16" s="265"/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  <c r="P16" s="351">
        <v>0</v>
      </c>
      <c r="Q16" s="358">
        <v>0</v>
      </c>
      <c r="R16" s="277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2">
        <v>0</v>
      </c>
      <c r="Y16" s="277">
        <v>0</v>
      </c>
      <c r="Z16" s="81">
        <v>0</v>
      </c>
      <c r="AA16" s="81">
        <v>0</v>
      </c>
      <c r="AB16" s="81">
        <v>0</v>
      </c>
      <c r="AC16" s="405">
        <v>0</v>
      </c>
      <c r="AD16" s="152">
        <f t="shared" si="0"/>
        <v>0</v>
      </c>
    </row>
    <row r="17" spans="1:30" ht="27.75" customHeight="1">
      <c r="A17" s="569"/>
      <c r="B17" s="145" t="s">
        <v>343</v>
      </c>
      <c r="C17" s="265"/>
      <c r="D17" s="80">
        <v>213649</v>
      </c>
      <c r="E17" s="81">
        <v>149520</v>
      </c>
      <c r="F17" s="81">
        <v>174267</v>
      </c>
      <c r="G17" s="81">
        <v>60</v>
      </c>
      <c r="H17" s="81">
        <v>365809</v>
      </c>
      <c r="I17" s="81">
        <v>527771</v>
      </c>
      <c r="J17" s="81">
        <v>1458</v>
      </c>
      <c r="K17" s="81">
        <v>0</v>
      </c>
      <c r="L17" s="81">
        <v>150146</v>
      </c>
      <c r="M17" s="81">
        <v>19919</v>
      </c>
      <c r="N17" s="81">
        <v>4016</v>
      </c>
      <c r="O17" s="82">
        <v>34146</v>
      </c>
      <c r="P17" s="351">
        <v>989</v>
      </c>
      <c r="Q17" s="358">
        <v>81332</v>
      </c>
      <c r="R17" s="277">
        <v>2814</v>
      </c>
      <c r="S17" s="81">
        <v>8550</v>
      </c>
      <c r="T17" s="81">
        <v>1196</v>
      </c>
      <c r="U17" s="81">
        <v>425</v>
      </c>
      <c r="V17" s="81">
        <v>3996</v>
      </c>
      <c r="W17" s="81">
        <v>78235</v>
      </c>
      <c r="X17" s="82">
        <v>19887</v>
      </c>
      <c r="Y17" s="277">
        <v>67397</v>
      </c>
      <c r="Z17" s="81">
        <v>840</v>
      </c>
      <c r="AA17" s="81">
        <v>0</v>
      </c>
      <c r="AB17" s="81">
        <v>0</v>
      </c>
      <c r="AC17" s="405">
        <v>0</v>
      </c>
      <c r="AD17" s="152">
        <f t="shared" si="0"/>
        <v>1906422</v>
      </c>
    </row>
    <row r="18" spans="1:30" ht="27.75" customHeight="1">
      <c r="A18" s="569"/>
      <c r="B18" s="145" t="s">
        <v>344</v>
      </c>
      <c r="C18" s="265"/>
      <c r="D18" s="80">
        <v>70116</v>
      </c>
      <c r="E18" s="81">
        <v>0</v>
      </c>
      <c r="F18" s="81">
        <v>0</v>
      </c>
      <c r="G18" s="81">
        <v>0</v>
      </c>
      <c r="H18" s="81">
        <v>135891</v>
      </c>
      <c r="I18" s="81">
        <v>0</v>
      </c>
      <c r="J18" s="81">
        <v>243183</v>
      </c>
      <c r="K18" s="81">
        <v>10206</v>
      </c>
      <c r="L18" s="81">
        <v>0</v>
      </c>
      <c r="M18" s="81">
        <v>0</v>
      </c>
      <c r="N18" s="81">
        <v>0</v>
      </c>
      <c r="O18" s="82">
        <v>0</v>
      </c>
      <c r="P18" s="351">
        <v>19919</v>
      </c>
      <c r="Q18" s="358">
        <v>163754</v>
      </c>
      <c r="R18" s="277">
        <v>0</v>
      </c>
      <c r="S18" s="81">
        <v>0</v>
      </c>
      <c r="T18" s="81">
        <v>30339</v>
      </c>
      <c r="U18" s="81">
        <v>0</v>
      </c>
      <c r="V18" s="81">
        <v>20086</v>
      </c>
      <c r="W18" s="81">
        <v>0</v>
      </c>
      <c r="X18" s="82">
        <v>0</v>
      </c>
      <c r="Y18" s="277">
        <v>0</v>
      </c>
      <c r="Z18" s="81">
        <v>0</v>
      </c>
      <c r="AA18" s="81">
        <v>3048</v>
      </c>
      <c r="AB18" s="81">
        <v>9362</v>
      </c>
      <c r="AC18" s="405">
        <v>0</v>
      </c>
      <c r="AD18" s="152">
        <f t="shared" si="0"/>
        <v>705904</v>
      </c>
    </row>
    <row r="19" spans="1:30" ht="39.75" customHeight="1">
      <c r="A19" s="569"/>
      <c r="B19" s="147" t="s">
        <v>334</v>
      </c>
      <c r="C19" s="266" t="s">
        <v>345</v>
      </c>
      <c r="D19" s="80">
        <v>0</v>
      </c>
      <c r="E19" s="81">
        <v>0</v>
      </c>
      <c r="F19" s="81">
        <v>668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55300</v>
      </c>
      <c r="M19" s="81">
        <v>0</v>
      </c>
      <c r="N19" s="81">
        <v>0</v>
      </c>
      <c r="O19" s="82">
        <v>0</v>
      </c>
      <c r="P19" s="351">
        <v>129436</v>
      </c>
      <c r="Q19" s="358">
        <v>53606</v>
      </c>
      <c r="R19" s="277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2">
        <v>0</v>
      </c>
      <c r="Y19" s="277">
        <v>0</v>
      </c>
      <c r="Z19" s="81">
        <v>0</v>
      </c>
      <c r="AA19" s="81">
        <v>0</v>
      </c>
      <c r="AB19" s="81">
        <v>0</v>
      </c>
      <c r="AC19" s="405">
        <v>0</v>
      </c>
      <c r="AD19" s="152">
        <f t="shared" si="0"/>
        <v>239010</v>
      </c>
    </row>
    <row r="20" spans="1:30" ht="27.75" customHeight="1">
      <c r="A20" s="570"/>
      <c r="B20" s="83" t="s">
        <v>163</v>
      </c>
      <c r="C20" s="267"/>
      <c r="D20" s="84">
        <v>748302</v>
      </c>
      <c r="E20" s="85">
        <v>1099398</v>
      </c>
      <c r="F20" s="85">
        <v>214126</v>
      </c>
      <c r="G20" s="85">
        <v>457127</v>
      </c>
      <c r="H20" s="85">
        <v>649927</v>
      </c>
      <c r="I20" s="85">
        <v>1282082</v>
      </c>
      <c r="J20" s="85">
        <v>309750</v>
      </c>
      <c r="K20" s="85">
        <v>387345</v>
      </c>
      <c r="L20" s="85">
        <v>108774</v>
      </c>
      <c r="M20" s="85">
        <v>101478</v>
      </c>
      <c r="N20" s="85">
        <v>296050</v>
      </c>
      <c r="O20" s="86">
        <v>295357</v>
      </c>
      <c r="P20" s="352">
        <v>163066</v>
      </c>
      <c r="Q20" s="359">
        <v>1043380</v>
      </c>
      <c r="R20" s="278">
        <v>2814</v>
      </c>
      <c r="S20" s="85">
        <v>8550</v>
      </c>
      <c r="T20" s="85">
        <v>150977</v>
      </c>
      <c r="U20" s="85">
        <v>49925</v>
      </c>
      <c r="V20" s="85">
        <v>24082</v>
      </c>
      <c r="W20" s="85">
        <v>325880</v>
      </c>
      <c r="X20" s="86">
        <v>93674</v>
      </c>
      <c r="Y20" s="278">
        <v>68248</v>
      </c>
      <c r="Z20" s="85">
        <v>100840</v>
      </c>
      <c r="AA20" s="85">
        <v>65925</v>
      </c>
      <c r="AB20" s="85">
        <v>144879</v>
      </c>
      <c r="AC20" s="406">
        <v>0</v>
      </c>
      <c r="AD20" s="153">
        <f t="shared" si="0"/>
        <v>8191956</v>
      </c>
    </row>
    <row r="21" spans="1:30" ht="27.75" customHeight="1">
      <c r="A21" s="571" t="s">
        <v>331</v>
      </c>
      <c r="B21" s="70" t="s">
        <v>164</v>
      </c>
      <c r="C21" s="265"/>
      <c r="D21" s="80">
        <v>703320</v>
      </c>
      <c r="E21" s="81">
        <v>2138502</v>
      </c>
      <c r="F21" s="81">
        <v>626877</v>
      </c>
      <c r="G21" s="81">
        <v>781217</v>
      </c>
      <c r="H21" s="81">
        <v>741336</v>
      </c>
      <c r="I21" s="81">
        <v>2421119</v>
      </c>
      <c r="J21" s="81">
        <v>610741</v>
      </c>
      <c r="K21" s="81">
        <v>440579</v>
      </c>
      <c r="L21" s="81">
        <v>467515</v>
      </c>
      <c r="M21" s="81">
        <v>94673</v>
      </c>
      <c r="N21" s="81">
        <v>355135</v>
      </c>
      <c r="O21" s="82">
        <v>179109</v>
      </c>
      <c r="P21" s="351">
        <v>300177</v>
      </c>
      <c r="Q21" s="358">
        <v>986822</v>
      </c>
      <c r="R21" s="277">
        <v>9407</v>
      </c>
      <c r="S21" s="81">
        <v>55414</v>
      </c>
      <c r="T21" s="81">
        <v>267886</v>
      </c>
      <c r="U21" s="81">
        <v>52798</v>
      </c>
      <c r="V21" s="81">
        <v>40468</v>
      </c>
      <c r="W21" s="81">
        <v>253533</v>
      </c>
      <c r="X21" s="82">
        <v>99336</v>
      </c>
      <c r="Y21" s="277">
        <v>217092</v>
      </c>
      <c r="Z21" s="81">
        <v>240834</v>
      </c>
      <c r="AA21" s="81">
        <v>206766</v>
      </c>
      <c r="AB21" s="81">
        <v>96509</v>
      </c>
      <c r="AC21" s="405">
        <v>50177</v>
      </c>
      <c r="AD21" s="152">
        <f t="shared" si="0"/>
        <v>12437342</v>
      </c>
    </row>
    <row r="22" spans="1:30" ht="27.75" customHeight="1">
      <c r="A22" s="572"/>
      <c r="B22" s="79" t="s">
        <v>165</v>
      </c>
      <c r="C22" s="265" t="s">
        <v>166</v>
      </c>
      <c r="D22" s="80">
        <v>119652</v>
      </c>
      <c r="E22" s="81">
        <v>127484</v>
      </c>
      <c r="F22" s="81">
        <v>40745</v>
      </c>
      <c r="G22" s="81">
        <v>83247</v>
      </c>
      <c r="H22" s="81">
        <v>48676</v>
      </c>
      <c r="I22" s="81">
        <v>132040</v>
      </c>
      <c r="J22" s="81">
        <v>58861</v>
      </c>
      <c r="K22" s="81">
        <v>0</v>
      </c>
      <c r="L22" s="81">
        <v>9884</v>
      </c>
      <c r="M22" s="81">
        <v>0</v>
      </c>
      <c r="N22" s="81">
        <v>17590</v>
      </c>
      <c r="O22" s="82">
        <v>0</v>
      </c>
      <c r="P22" s="351">
        <v>0</v>
      </c>
      <c r="Q22" s="358">
        <v>18053</v>
      </c>
      <c r="R22" s="277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2">
        <v>7279</v>
      </c>
      <c r="Y22" s="277">
        <v>0</v>
      </c>
      <c r="Z22" s="81">
        <v>0</v>
      </c>
      <c r="AA22" s="81">
        <v>10238</v>
      </c>
      <c r="AB22" s="81">
        <v>1200</v>
      </c>
      <c r="AC22" s="405">
        <v>0</v>
      </c>
      <c r="AD22" s="152">
        <f t="shared" si="0"/>
        <v>674949</v>
      </c>
    </row>
    <row r="23" spans="1:30" ht="27.75" customHeight="1">
      <c r="A23" s="572"/>
      <c r="B23" s="79" t="s">
        <v>167</v>
      </c>
      <c r="C23" s="265"/>
      <c r="D23" s="80">
        <v>990342</v>
      </c>
      <c r="E23" s="81">
        <v>1047925</v>
      </c>
      <c r="F23" s="81">
        <v>548260</v>
      </c>
      <c r="G23" s="81">
        <v>776844</v>
      </c>
      <c r="H23" s="81">
        <v>372883</v>
      </c>
      <c r="I23" s="81">
        <v>771179</v>
      </c>
      <c r="J23" s="81">
        <v>111930</v>
      </c>
      <c r="K23" s="81">
        <v>181025</v>
      </c>
      <c r="L23" s="81">
        <v>152494</v>
      </c>
      <c r="M23" s="81">
        <v>463136</v>
      </c>
      <c r="N23" s="81">
        <v>60020</v>
      </c>
      <c r="O23" s="82">
        <v>313908</v>
      </c>
      <c r="P23" s="351">
        <v>243264</v>
      </c>
      <c r="Q23" s="358">
        <v>513405</v>
      </c>
      <c r="R23" s="277">
        <v>4995</v>
      </c>
      <c r="S23" s="81">
        <v>24821</v>
      </c>
      <c r="T23" s="81">
        <v>77282</v>
      </c>
      <c r="U23" s="81">
        <v>46122</v>
      </c>
      <c r="V23" s="81">
        <v>14607</v>
      </c>
      <c r="W23" s="81">
        <v>119992</v>
      </c>
      <c r="X23" s="82">
        <v>91727</v>
      </c>
      <c r="Y23" s="277">
        <v>21789</v>
      </c>
      <c r="Z23" s="81">
        <v>37491</v>
      </c>
      <c r="AA23" s="81">
        <v>96926</v>
      </c>
      <c r="AB23" s="81">
        <v>85235</v>
      </c>
      <c r="AC23" s="405">
        <v>112791</v>
      </c>
      <c r="AD23" s="152">
        <f t="shared" si="0"/>
        <v>7280393</v>
      </c>
    </row>
    <row r="24" spans="1:30" ht="27.75" customHeight="1">
      <c r="A24" s="572"/>
      <c r="B24" s="79" t="s">
        <v>165</v>
      </c>
      <c r="C24" s="268" t="s">
        <v>541</v>
      </c>
      <c r="D24" s="80">
        <v>874189</v>
      </c>
      <c r="E24" s="81">
        <v>1047925</v>
      </c>
      <c r="F24" s="81">
        <v>517360</v>
      </c>
      <c r="G24" s="81">
        <v>776844</v>
      </c>
      <c r="H24" s="81">
        <v>372883</v>
      </c>
      <c r="I24" s="81">
        <v>732679</v>
      </c>
      <c r="J24" s="81">
        <v>111930</v>
      </c>
      <c r="K24" s="81">
        <v>181025</v>
      </c>
      <c r="L24" s="81">
        <v>152494</v>
      </c>
      <c r="M24" s="81">
        <v>408836</v>
      </c>
      <c r="N24" s="81">
        <v>60020</v>
      </c>
      <c r="O24" s="82">
        <v>313908</v>
      </c>
      <c r="P24" s="351">
        <v>243264</v>
      </c>
      <c r="Q24" s="358">
        <v>513405</v>
      </c>
      <c r="R24" s="277">
        <v>4995</v>
      </c>
      <c r="S24" s="81">
        <v>24821</v>
      </c>
      <c r="T24" s="81">
        <v>77282</v>
      </c>
      <c r="U24" s="81">
        <v>46122</v>
      </c>
      <c r="V24" s="81">
        <v>14607</v>
      </c>
      <c r="W24" s="81">
        <v>119992</v>
      </c>
      <c r="X24" s="82">
        <v>91727</v>
      </c>
      <c r="Y24" s="277">
        <v>21789</v>
      </c>
      <c r="Z24" s="81">
        <v>37491</v>
      </c>
      <c r="AA24" s="81">
        <v>96926</v>
      </c>
      <c r="AB24" s="81">
        <v>85235</v>
      </c>
      <c r="AC24" s="405">
        <v>112791</v>
      </c>
      <c r="AD24" s="152">
        <f t="shared" si="0"/>
        <v>7040540</v>
      </c>
    </row>
    <row r="25" spans="1:30" ht="39.75" customHeight="1">
      <c r="A25" s="572"/>
      <c r="B25" s="578" t="s">
        <v>320</v>
      </c>
      <c r="C25" s="579"/>
      <c r="D25" s="141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3">
        <v>0</v>
      </c>
      <c r="P25" s="353">
        <v>0</v>
      </c>
      <c r="Q25" s="360">
        <v>0</v>
      </c>
      <c r="R25" s="279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3">
        <v>0</v>
      </c>
      <c r="Y25" s="279">
        <v>0</v>
      </c>
      <c r="Z25" s="142">
        <v>0</v>
      </c>
      <c r="AA25" s="142">
        <v>0</v>
      </c>
      <c r="AB25" s="142">
        <v>0</v>
      </c>
      <c r="AC25" s="407">
        <v>0</v>
      </c>
      <c r="AD25" s="154"/>
    </row>
    <row r="26" spans="1:30" ht="27.75" customHeight="1">
      <c r="A26" s="572"/>
      <c r="B26" s="144" t="s">
        <v>168</v>
      </c>
      <c r="C26" s="269"/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3">
        <v>0</v>
      </c>
      <c r="P26" s="353">
        <v>0</v>
      </c>
      <c r="Q26" s="360">
        <v>0</v>
      </c>
      <c r="R26" s="279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3">
        <v>0</v>
      </c>
      <c r="Y26" s="279">
        <v>0</v>
      </c>
      <c r="Z26" s="142">
        <v>0</v>
      </c>
      <c r="AA26" s="142">
        <v>0</v>
      </c>
      <c r="AB26" s="142">
        <v>0</v>
      </c>
      <c r="AC26" s="407">
        <v>0</v>
      </c>
      <c r="AD26" s="154">
        <f aca="true" t="shared" si="1" ref="AD26:AD38">SUM(D26:AC26)</f>
        <v>0</v>
      </c>
    </row>
    <row r="27" spans="1:30" ht="27.75" customHeight="1">
      <c r="A27" s="572"/>
      <c r="B27" s="79" t="s">
        <v>169</v>
      </c>
      <c r="C27" s="265"/>
      <c r="D27" s="80">
        <v>43019</v>
      </c>
      <c r="E27" s="81">
        <v>120784</v>
      </c>
      <c r="F27" s="81">
        <v>0</v>
      </c>
      <c r="G27" s="81">
        <v>0</v>
      </c>
      <c r="H27" s="81">
        <v>0</v>
      </c>
      <c r="I27" s="81">
        <v>0</v>
      </c>
      <c r="J27" s="81">
        <v>94653</v>
      </c>
      <c r="K27" s="81">
        <v>0</v>
      </c>
      <c r="L27" s="81">
        <v>7677</v>
      </c>
      <c r="M27" s="81">
        <v>0</v>
      </c>
      <c r="N27" s="81">
        <v>0</v>
      </c>
      <c r="O27" s="82">
        <v>0</v>
      </c>
      <c r="P27" s="351">
        <v>1207</v>
      </c>
      <c r="Q27" s="358">
        <v>0</v>
      </c>
      <c r="R27" s="277">
        <v>0</v>
      </c>
      <c r="S27" s="81">
        <v>0</v>
      </c>
      <c r="T27" s="81">
        <v>115</v>
      </c>
      <c r="U27" s="81">
        <v>0</v>
      </c>
      <c r="V27" s="81">
        <v>0</v>
      </c>
      <c r="W27" s="81">
        <v>560</v>
      </c>
      <c r="X27" s="82">
        <v>0</v>
      </c>
      <c r="Y27" s="277">
        <v>489</v>
      </c>
      <c r="Z27" s="81">
        <v>0</v>
      </c>
      <c r="AA27" s="81">
        <v>0</v>
      </c>
      <c r="AB27" s="81">
        <v>1518</v>
      </c>
      <c r="AC27" s="405">
        <v>0</v>
      </c>
      <c r="AD27" s="152">
        <f t="shared" si="1"/>
        <v>270022</v>
      </c>
    </row>
    <row r="28" spans="1:30" ht="27.75" customHeight="1">
      <c r="A28" s="573"/>
      <c r="B28" s="83" t="s">
        <v>170</v>
      </c>
      <c r="C28" s="267"/>
      <c r="D28" s="84">
        <v>1736681</v>
      </c>
      <c r="E28" s="85">
        <v>3307211</v>
      </c>
      <c r="F28" s="85">
        <v>1175137</v>
      </c>
      <c r="G28" s="85">
        <v>1558061</v>
      </c>
      <c r="H28" s="85">
        <v>1114219</v>
      </c>
      <c r="I28" s="85">
        <v>3192298</v>
      </c>
      <c r="J28" s="85">
        <v>817324</v>
      </c>
      <c r="K28" s="85">
        <v>621604</v>
      </c>
      <c r="L28" s="85">
        <v>627686</v>
      </c>
      <c r="M28" s="85">
        <v>557809</v>
      </c>
      <c r="N28" s="85">
        <v>415155</v>
      </c>
      <c r="O28" s="86">
        <v>493017</v>
      </c>
      <c r="P28" s="352">
        <v>544648</v>
      </c>
      <c r="Q28" s="359">
        <v>1500227</v>
      </c>
      <c r="R28" s="278">
        <v>14402</v>
      </c>
      <c r="S28" s="85">
        <v>80235</v>
      </c>
      <c r="T28" s="85">
        <v>345283</v>
      </c>
      <c r="U28" s="85">
        <v>98920</v>
      </c>
      <c r="V28" s="85">
        <v>55075</v>
      </c>
      <c r="W28" s="85">
        <v>374085</v>
      </c>
      <c r="X28" s="86">
        <v>191063</v>
      </c>
      <c r="Y28" s="278">
        <v>239370</v>
      </c>
      <c r="Z28" s="85">
        <v>278325</v>
      </c>
      <c r="AA28" s="85">
        <v>303692</v>
      </c>
      <c r="AB28" s="85">
        <v>183262</v>
      </c>
      <c r="AC28" s="406">
        <v>162968</v>
      </c>
      <c r="AD28" s="153">
        <f t="shared" si="1"/>
        <v>19987757</v>
      </c>
    </row>
    <row r="29" spans="1:30" ht="27.75" customHeight="1">
      <c r="A29" s="574" t="s">
        <v>332</v>
      </c>
      <c r="B29" s="575"/>
      <c r="C29" s="146" t="s">
        <v>333</v>
      </c>
      <c r="D29" s="84">
        <v>988379</v>
      </c>
      <c r="E29" s="85">
        <v>2207813</v>
      </c>
      <c r="F29" s="85">
        <v>961011</v>
      </c>
      <c r="G29" s="85">
        <v>1100934</v>
      </c>
      <c r="H29" s="85">
        <v>464292</v>
      </c>
      <c r="I29" s="85">
        <v>1910216</v>
      </c>
      <c r="J29" s="85">
        <v>507574</v>
      </c>
      <c r="K29" s="85">
        <v>234259</v>
      </c>
      <c r="L29" s="85">
        <v>518912</v>
      </c>
      <c r="M29" s="85">
        <v>456331</v>
      </c>
      <c r="N29" s="85">
        <v>119105</v>
      </c>
      <c r="O29" s="86">
        <v>197660</v>
      </c>
      <c r="P29" s="352">
        <v>381582</v>
      </c>
      <c r="Q29" s="359">
        <v>456847</v>
      </c>
      <c r="R29" s="278">
        <v>11588</v>
      </c>
      <c r="S29" s="85">
        <v>71685</v>
      </c>
      <c r="T29" s="85">
        <v>194306</v>
      </c>
      <c r="U29" s="85">
        <v>48995</v>
      </c>
      <c r="V29" s="85">
        <v>30993</v>
      </c>
      <c r="W29" s="85">
        <v>48205</v>
      </c>
      <c r="X29" s="86">
        <v>97389</v>
      </c>
      <c r="Y29" s="278">
        <v>171122</v>
      </c>
      <c r="Z29" s="85">
        <v>177485</v>
      </c>
      <c r="AA29" s="85">
        <v>237767</v>
      </c>
      <c r="AB29" s="85">
        <v>38383</v>
      </c>
      <c r="AC29" s="406">
        <v>162968</v>
      </c>
      <c r="AD29" s="153">
        <f t="shared" si="1"/>
        <v>11795801</v>
      </c>
    </row>
    <row r="30" spans="1:30" ht="27.75" customHeight="1">
      <c r="A30" s="571" t="s">
        <v>328</v>
      </c>
      <c r="B30" s="580" t="s">
        <v>321</v>
      </c>
      <c r="C30" s="581"/>
      <c r="D30" s="80">
        <v>939133</v>
      </c>
      <c r="E30" s="81">
        <v>1326354</v>
      </c>
      <c r="F30" s="81">
        <v>471071</v>
      </c>
      <c r="G30" s="81">
        <v>752728</v>
      </c>
      <c r="H30" s="81">
        <v>447006</v>
      </c>
      <c r="I30" s="81">
        <v>1155179</v>
      </c>
      <c r="J30" s="81">
        <v>358989</v>
      </c>
      <c r="K30" s="81">
        <v>0</v>
      </c>
      <c r="L30" s="81">
        <v>277572</v>
      </c>
      <c r="M30" s="81">
        <v>15517</v>
      </c>
      <c r="N30" s="81">
        <v>50844</v>
      </c>
      <c r="O30" s="82">
        <v>197660</v>
      </c>
      <c r="P30" s="351">
        <v>372473</v>
      </c>
      <c r="Q30" s="358">
        <v>456847</v>
      </c>
      <c r="R30" s="277">
        <v>6331</v>
      </c>
      <c r="S30" s="81">
        <v>58744</v>
      </c>
      <c r="T30" s="81">
        <v>33480</v>
      </c>
      <c r="U30" s="81">
        <v>35494</v>
      </c>
      <c r="V30" s="81">
        <v>30323</v>
      </c>
      <c r="W30" s="81">
        <v>48205</v>
      </c>
      <c r="X30" s="82">
        <v>0</v>
      </c>
      <c r="Y30" s="277">
        <v>82251</v>
      </c>
      <c r="Z30" s="81">
        <v>33231</v>
      </c>
      <c r="AA30" s="81">
        <v>13359</v>
      </c>
      <c r="AB30" s="81">
        <v>0</v>
      </c>
      <c r="AC30" s="405">
        <v>65856</v>
      </c>
      <c r="AD30" s="152">
        <f t="shared" si="1"/>
        <v>7228647</v>
      </c>
    </row>
    <row r="31" spans="1:30" ht="27.75" customHeight="1">
      <c r="A31" s="569"/>
      <c r="B31" s="576" t="s">
        <v>322</v>
      </c>
      <c r="C31" s="577"/>
      <c r="D31" s="80">
        <v>0</v>
      </c>
      <c r="E31" s="81">
        <v>0</v>
      </c>
      <c r="F31" s="81">
        <v>0</v>
      </c>
      <c r="G31" s="81">
        <v>0</v>
      </c>
      <c r="H31" s="81">
        <v>7731</v>
      </c>
      <c r="I31" s="81">
        <v>0</v>
      </c>
      <c r="J31" s="81">
        <v>0</v>
      </c>
      <c r="K31" s="81">
        <v>151518</v>
      </c>
      <c r="L31" s="81">
        <v>225611</v>
      </c>
      <c r="M31" s="81">
        <v>302337</v>
      </c>
      <c r="N31" s="81">
        <v>46382</v>
      </c>
      <c r="O31" s="82">
        <v>0</v>
      </c>
      <c r="P31" s="351">
        <v>0</v>
      </c>
      <c r="Q31" s="358">
        <v>0</v>
      </c>
      <c r="R31" s="277">
        <v>0</v>
      </c>
      <c r="S31" s="81">
        <v>10873</v>
      </c>
      <c r="T31" s="81">
        <v>150063</v>
      </c>
      <c r="U31" s="81">
        <v>6435</v>
      </c>
      <c r="V31" s="81">
        <v>0</v>
      </c>
      <c r="W31" s="81">
        <v>0</v>
      </c>
      <c r="X31" s="82">
        <v>97389</v>
      </c>
      <c r="Y31" s="277">
        <v>0</v>
      </c>
      <c r="Z31" s="81">
        <v>17254</v>
      </c>
      <c r="AA31" s="81">
        <v>105049</v>
      </c>
      <c r="AB31" s="81">
        <v>38383</v>
      </c>
      <c r="AC31" s="405">
        <v>0</v>
      </c>
      <c r="AD31" s="152">
        <f t="shared" si="1"/>
        <v>1159025</v>
      </c>
    </row>
    <row r="32" spans="1:30" ht="27.75" customHeight="1">
      <c r="A32" s="569"/>
      <c r="B32" s="576" t="s">
        <v>323</v>
      </c>
      <c r="C32" s="577"/>
      <c r="D32" s="80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  <c r="P32" s="351">
        <v>0</v>
      </c>
      <c r="Q32" s="358">
        <v>0</v>
      </c>
      <c r="R32" s="277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2">
        <v>0</v>
      </c>
      <c r="Y32" s="277">
        <v>0</v>
      </c>
      <c r="Z32" s="81">
        <v>0</v>
      </c>
      <c r="AA32" s="81">
        <v>0</v>
      </c>
      <c r="AB32" s="81">
        <v>0</v>
      </c>
      <c r="AC32" s="405">
        <v>0</v>
      </c>
      <c r="AD32" s="152">
        <f t="shared" si="1"/>
        <v>0</v>
      </c>
    </row>
    <row r="33" spans="1:30" ht="27.75" customHeight="1">
      <c r="A33" s="569"/>
      <c r="B33" s="576" t="s">
        <v>324</v>
      </c>
      <c r="C33" s="577"/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2">
        <v>0</v>
      </c>
      <c r="P33" s="351">
        <v>0</v>
      </c>
      <c r="Q33" s="358">
        <v>0</v>
      </c>
      <c r="R33" s="277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2">
        <v>0</v>
      </c>
      <c r="Y33" s="277">
        <v>0</v>
      </c>
      <c r="Z33" s="81">
        <v>0</v>
      </c>
      <c r="AA33" s="81">
        <v>0</v>
      </c>
      <c r="AB33" s="81">
        <v>0</v>
      </c>
      <c r="AC33" s="405">
        <v>0</v>
      </c>
      <c r="AD33" s="152">
        <f t="shared" si="1"/>
        <v>0</v>
      </c>
    </row>
    <row r="34" spans="1:30" ht="27.75" customHeight="1">
      <c r="A34" s="569"/>
      <c r="B34" s="576" t="s">
        <v>325</v>
      </c>
      <c r="C34" s="577"/>
      <c r="D34" s="80">
        <v>34007</v>
      </c>
      <c r="E34" s="81">
        <v>787053</v>
      </c>
      <c r="F34" s="81">
        <v>471631</v>
      </c>
      <c r="G34" s="81">
        <v>319983</v>
      </c>
      <c r="H34" s="81">
        <v>0</v>
      </c>
      <c r="I34" s="81">
        <v>672054</v>
      </c>
      <c r="J34" s="81">
        <v>13000</v>
      </c>
      <c r="K34" s="81">
        <v>60346</v>
      </c>
      <c r="L34" s="81">
        <v>0</v>
      </c>
      <c r="M34" s="81">
        <v>135000</v>
      </c>
      <c r="N34" s="81">
        <v>0</v>
      </c>
      <c r="O34" s="82">
        <v>0</v>
      </c>
      <c r="P34" s="351">
        <v>0</v>
      </c>
      <c r="Q34" s="358">
        <v>0</v>
      </c>
      <c r="R34" s="277">
        <v>4995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2">
        <v>0</v>
      </c>
      <c r="Y34" s="277">
        <v>81789</v>
      </c>
      <c r="Z34" s="81">
        <v>127000</v>
      </c>
      <c r="AA34" s="81">
        <v>110000</v>
      </c>
      <c r="AB34" s="81">
        <v>0</v>
      </c>
      <c r="AC34" s="405">
        <v>94730</v>
      </c>
      <c r="AD34" s="152">
        <f t="shared" si="1"/>
        <v>2911588</v>
      </c>
    </row>
    <row r="35" spans="1:30" ht="27.75" customHeight="1">
      <c r="A35" s="569"/>
      <c r="B35" s="576" t="s">
        <v>329</v>
      </c>
      <c r="C35" s="577"/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351">
        <v>0</v>
      </c>
      <c r="Q35" s="358">
        <v>0</v>
      </c>
      <c r="R35" s="277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2">
        <v>0</v>
      </c>
      <c r="Y35" s="277">
        <v>0</v>
      </c>
      <c r="Z35" s="81">
        <v>0</v>
      </c>
      <c r="AA35" s="81">
        <v>0</v>
      </c>
      <c r="AB35" s="81">
        <v>0</v>
      </c>
      <c r="AC35" s="405">
        <v>0</v>
      </c>
      <c r="AD35" s="152">
        <f t="shared" si="1"/>
        <v>0</v>
      </c>
    </row>
    <row r="36" spans="1:30" ht="27.75" customHeight="1">
      <c r="A36" s="569"/>
      <c r="B36" s="576" t="s">
        <v>326</v>
      </c>
      <c r="C36" s="577"/>
      <c r="D36" s="80">
        <v>15239</v>
      </c>
      <c r="E36" s="81">
        <v>94406</v>
      </c>
      <c r="F36" s="81">
        <v>18309</v>
      </c>
      <c r="G36" s="81">
        <v>28223</v>
      </c>
      <c r="H36" s="81">
        <v>9555</v>
      </c>
      <c r="I36" s="81">
        <v>82983</v>
      </c>
      <c r="J36" s="81">
        <v>135585</v>
      </c>
      <c r="K36" s="81">
        <v>20395</v>
      </c>
      <c r="L36" s="81">
        <v>15729</v>
      </c>
      <c r="M36" s="81">
        <v>3477</v>
      </c>
      <c r="N36" s="81">
        <v>21879</v>
      </c>
      <c r="O36" s="82">
        <v>0</v>
      </c>
      <c r="P36" s="351">
        <v>9109</v>
      </c>
      <c r="Q36" s="358">
        <v>0</v>
      </c>
      <c r="R36" s="277">
        <v>262</v>
      </c>
      <c r="S36" s="81">
        <v>2068</v>
      </c>
      <c r="T36" s="81">
        <v>10763</v>
      </c>
      <c r="U36" s="81">
        <v>7066</v>
      </c>
      <c r="V36" s="81">
        <v>670</v>
      </c>
      <c r="W36" s="81">
        <v>0</v>
      </c>
      <c r="X36" s="82">
        <v>0</v>
      </c>
      <c r="Y36" s="277">
        <v>7082</v>
      </c>
      <c r="Z36" s="81">
        <v>0</v>
      </c>
      <c r="AA36" s="81">
        <v>9359</v>
      </c>
      <c r="AB36" s="81">
        <v>0</v>
      </c>
      <c r="AC36" s="405">
        <v>2382</v>
      </c>
      <c r="AD36" s="152">
        <f t="shared" si="1"/>
        <v>494541</v>
      </c>
    </row>
    <row r="37" spans="1:30" ht="27.75" customHeight="1">
      <c r="A37" s="570"/>
      <c r="B37" s="582" t="s">
        <v>327</v>
      </c>
      <c r="C37" s="583"/>
      <c r="D37" s="431">
        <v>988379</v>
      </c>
      <c r="E37" s="432">
        <v>2207813</v>
      </c>
      <c r="F37" s="432">
        <v>961011</v>
      </c>
      <c r="G37" s="432">
        <v>1100934</v>
      </c>
      <c r="H37" s="432">
        <v>464292</v>
      </c>
      <c r="I37" s="432">
        <v>1910216</v>
      </c>
      <c r="J37" s="432">
        <v>507574</v>
      </c>
      <c r="K37" s="432">
        <v>232259</v>
      </c>
      <c r="L37" s="432">
        <v>518912</v>
      </c>
      <c r="M37" s="432">
        <v>456331</v>
      </c>
      <c r="N37" s="432">
        <v>119105</v>
      </c>
      <c r="O37" s="433">
        <v>197660</v>
      </c>
      <c r="P37" s="434">
        <v>381582</v>
      </c>
      <c r="Q37" s="435">
        <v>456847</v>
      </c>
      <c r="R37" s="436">
        <v>11588</v>
      </c>
      <c r="S37" s="432">
        <v>71685</v>
      </c>
      <c r="T37" s="432">
        <v>194306</v>
      </c>
      <c r="U37" s="432">
        <v>48995</v>
      </c>
      <c r="V37" s="432">
        <v>30993</v>
      </c>
      <c r="W37" s="432">
        <v>48205</v>
      </c>
      <c r="X37" s="433">
        <v>97389</v>
      </c>
      <c r="Y37" s="436">
        <v>171122</v>
      </c>
      <c r="Z37" s="432">
        <v>177485</v>
      </c>
      <c r="AA37" s="432">
        <v>237767</v>
      </c>
      <c r="AB37" s="432">
        <v>38383</v>
      </c>
      <c r="AC37" s="437">
        <v>162968</v>
      </c>
      <c r="AD37" s="438">
        <f t="shared" si="1"/>
        <v>11793801</v>
      </c>
    </row>
    <row r="38" spans="1:30" ht="27.75" customHeight="1" thickBot="1">
      <c r="A38" s="410" t="s">
        <v>171</v>
      </c>
      <c r="B38" s="408"/>
      <c r="C38" s="409"/>
      <c r="D38" s="439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2000</v>
      </c>
      <c r="L38" s="440">
        <v>0</v>
      </c>
      <c r="M38" s="440">
        <v>0</v>
      </c>
      <c r="N38" s="440">
        <v>0</v>
      </c>
      <c r="O38" s="441">
        <v>0</v>
      </c>
      <c r="P38" s="442">
        <v>0</v>
      </c>
      <c r="Q38" s="443">
        <v>0</v>
      </c>
      <c r="R38" s="444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1">
        <v>0</v>
      </c>
      <c r="Y38" s="444">
        <v>0</v>
      </c>
      <c r="Z38" s="440">
        <v>0</v>
      </c>
      <c r="AA38" s="440">
        <v>0</v>
      </c>
      <c r="AB38" s="440">
        <v>0</v>
      </c>
      <c r="AC38" s="445">
        <v>0</v>
      </c>
      <c r="AD38" s="446">
        <f t="shared" si="1"/>
        <v>2000</v>
      </c>
    </row>
  </sheetData>
  <mergeCells count="13">
    <mergeCell ref="B37:C37"/>
    <mergeCell ref="B32:C32"/>
    <mergeCell ref="A30:A37"/>
    <mergeCell ref="B34:C34"/>
    <mergeCell ref="B35:C35"/>
    <mergeCell ref="B36:C36"/>
    <mergeCell ref="A9:A20"/>
    <mergeCell ref="A21:A28"/>
    <mergeCell ref="A29:B29"/>
    <mergeCell ref="B33:C33"/>
    <mergeCell ref="B25:C25"/>
    <mergeCell ref="B30:C30"/>
    <mergeCell ref="B31:C3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T52"/>
  <sheetViews>
    <sheetView showZeros="0" defaultGridColor="0" zoomScale="75" zoomScaleNormal="75" zoomScaleSheetLayoutView="50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66015625" defaultRowHeight="18"/>
  <cols>
    <col min="1" max="1" width="12.83203125" style="292" customWidth="1"/>
    <col min="2" max="7" width="9.33203125" style="292" bestFit="1" customWidth="1"/>
    <col min="8" max="10" width="9.33203125" style="293" bestFit="1" customWidth="1"/>
    <col min="11" max="12" width="10.66015625" style="292" customWidth="1"/>
    <col min="13" max="15" width="10.66015625" style="293" customWidth="1"/>
    <col min="16" max="17" width="12.66015625" style="293" customWidth="1"/>
    <col min="18" max="18" width="8.66015625" style="293" customWidth="1"/>
    <col min="19" max="19" width="10.91015625" style="293" bestFit="1" customWidth="1"/>
    <col min="20" max="21" width="8.66015625" style="293" customWidth="1"/>
    <col min="22" max="23" width="10.66015625" style="293" customWidth="1"/>
    <col min="24" max="24" width="8.66015625" style="293" customWidth="1"/>
    <col min="25" max="25" width="9.66015625" style="293" customWidth="1"/>
    <col min="26" max="26" width="13.66015625" style="292" customWidth="1"/>
    <col min="27" max="27" width="9.41015625" style="293" bestFit="1" customWidth="1"/>
    <col min="28" max="30" width="8.66015625" style="293" customWidth="1"/>
    <col min="31" max="31" width="7.66015625" style="293" customWidth="1"/>
    <col min="32" max="34" width="8.66015625" style="293" customWidth="1"/>
    <col min="35" max="36" width="7.66015625" style="293" customWidth="1"/>
    <col min="37" max="41" width="8.66015625" style="293" customWidth="1"/>
    <col min="42" max="42" width="12.66015625" style="293" customWidth="1"/>
    <col min="43" max="43" width="1.66015625" style="292" customWidth="1"/>
    <col min="44" max="55" width="8.66015625" style="292" customWidth="1"/>
    <col min="56" max="56" width="10.66015625" style="292" customWidth="1"/>
    <col min="57" max="58" width="8.66015625" style="292" customWidth="1"/>
    <col min="59" max="60" width="12.66015625" style="292" customWidth="1"/>
    <col min="61" max="62" width="8.66015625" style="292" customWidth="1"/>
    <col min="63" max="64" width="10.66015625" style="292" customWidth="1"/>
    <col min="65" max="16384" width="8.66015625" style="292" customWidth="1"/>
  </cols>
  <sheetData>
    <row r="1" ht="19.5" customHeight="1">
      <c r="A1" s="291" t="s">
        <v>316</v>
      </c>
    </row>
    <row r="2" ht="19.5" customHeight="1"/>
    <row r="3" spans="1:42" ht="19.5" customHeight="1" thickBot="1">
      <c r="A3" s="294" t="s">
        <v>172</v>
      </c>
      <c r="B3" s="294"/>
      <c r="C3" s="294"/>
      <c r="D3" s="294"/>
      <c r="E3" s="294"/>
      <c r="F3" s="294"/>
      <c r="G3" s="294"/>
      <c r="H3" s="295"/>
      <c r="I3" s="295"/>
      <c r="J3" s="295"/>
      <c r="K3" s="294"/>
      <c r="L3" s="294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4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</row>
    <row r="4" spans="1:43" s="299" customFormat="1" ht="18" hidden="1" thickBot="1">
      <c r="A4" s="296" t="s">
        <v>426</v>
      </c>
      <c r="B4" s="296">
        <v>1</v>
      </c>
      <c r="C4" s="296">
        <v>2</v>
      </c>
      <c r="D4" s="296">
        <v>3</v>
      </c>
      <c r="E4" s="296">
        <v>4</v>
      </c>
      <c r="F4" s="296">
        <v>5</v>
      </c>
      <c r="G4" s="296">
        <v>6</v>
      </c>
      <c r="H4" s="297">
        <v>7</v>
      </c>
      <c r="I4" s="297">
        <v>8</v>
      </c>
      <c r="J4" s="297">
        <v>9</v>
      </c>
      <c r="K4" s="296">
        <v>10</v>
      </c>
      <c r="L4" s="296">
        <v>11</v>
      </c>
      <c r="M4" s="297">
        <v>12</v>
      </c>
      <c r="N4" s="297">
        <v>13</v>
      </c>
      <c r="O4" s="297">
        <v>14</v>
      </c>
      <c r="P4" s="297">
        <v>15</v>
      </c>
      <c r="Q4" s="297">
        <v>16</v>
      </c>
      <c r="R4" s="297">
        <v>17</v>
      </c>
      <c r="S4" s="297">
        <v>18</v>
      </c>
      <c r="T4" s="297">
        <v>19</v>
      </c>
      <c r="U4" s="297">
        <v>20</v>
      </c>
      <c r="V4" s="297">
        <v>21</v>
      </c>
      <c r="W4" s="297">
        <v>22</v>
      </c>
      <c r="X4" s="297">
        <v>23</v>
      </c>
      <c r="Y4" s="297">
        <v>24</v>
      </c>
      <c r="Z4" s="296">
        <v>25</v>
      </c>
      <c r="AA4" s="297">
        <v>26</v>
      </c>
      <c r="AB4" s="297">
        <v>27</v>
      </c>
      <c r="AC4" s="297">
        <v>28</v>
      </c>
      <c r="AD4" s="297">
        <v>29</v>
      </c>
      <c r="AE4" s="297">
        <v>30</v>
      </c>
      <c r="AF4" s="297">
        <v>31</v>
      </c>
      <c r="AG4" s="297">
        <v>32</v>
      </c>
      <c r="AH4" s="297">
        <v>33</v>
      </c>
      <c r="AI4" s="297">
        <v>34</v>
      </c>
      <c r="AJ4" s="297">
        <v>35</v>
      </c>
      <c r="AK4" s="297">
        <v>36</v>
      </c>
      <c r="AL4" s="297">
        <v>37</v>
      </c>
      <c r="AM4" s="297">
        <v>38</v>
      </c>
      <c r="AN4" s="297">
        <v>39</v>
      </c>
      <c r="AO4" s="297">
        <v>40</v>
      </c>
      <c r="AP4" s="297">
        <v>41</v>
      </c>
      <c r="AQ4" s="298"/>
    </row>
    <row r="5" spans="1:43" ht="19.5" customHeight="1">
      <c r="A5" s="547"/>
      <c r="B5" s="300"/>
      <c r="C5" s="301" t="s">
        <v>5</v>
      </c>
      <c r="D5" s="302"/>
      <c r="E5" s="302"/>
      <c r="F5" s="302"/>
      <c r="G5" s="302"/>
      <c r="H5" s="303"/>
      <c r="I5" s="303"/>
      <c r="J5" s="303"/>
      <c r="K5" s="302"/>
      <c r="L5" s="302"/>
      <c r="M5" s="303"/>
      <c r="N5" s="303"/>
      <c r="O5" s="415"/>
      <c r="P5" s="415"/>
      <c r="Q5" s="415"/>
      <c r="R5" s="415"/>
      <c r="S5" s="415"/>
      <c r="T5" s="415"/>
      <c r="U5" s="416"/>
      <c r="V5" s="411"/>
      <c r="W5" s="303"/>
      <c r="X5" s="303"/>
      <c r="Y5" s="303"/>
      <c r="Z5" s="306"/>
      <c r="AA5" s="307" t="s">
        <v>173</v>
      </c>
      <c r="AB5" s="308"/>
      <c r="AC5" s="309" t="s">
        <v>174</v>
      </c>
      <c r="AD5" s="308"/>
      <c r="AE5" s="308"/>
      <c r="AF5" s="309" t="s">
        <v>175</v>
      </c>
      <c r="AG5" s="308"/>
      <c r="AH5" s="308"/>
      <c r="AI5" s="308"/>
      <c r="AJ5" s="308"/>
      <c r="AK5" s="308"/>
      <c r="AL5" s="308"/>
      <c r="AM5" s="309" t="s">
        <v>8</v>
      </c>
      <c r="AN5" s="308"/>
      <c r="AO5" s="310"/>
      <c r="AP5" s="303"/>
      <c r="AQ5" s="300"/>
    </row>
    <row r="6" spans="1:43" ht="19.5" customHeight="1">
      <c r="A6" s="306"/>
      <c r="B6" s="311" t="s">
        <v>17</v>
      </c>
      <c r="C6" s="301" t="s">
        <v>176</v>
      </c>
      <c r="D6" s="302"/>
      <c r="E6" s="302"/>
      <c r="F6" s="301" t="s">
        <v>177</v>
      </c>
      <c r="G6" s="301" t="s">
        <v>178</v>
      </c>
      <c r="H6" s="312" t="s">
        <v>179</v>
      </c>
      <c r="I6" s="303"/>
      <c r="J6" s="303"/>
      <c r="K6" s="301" t="s">
        <v>180</v>
      </c>
      <c r="L6" s="301" t="s">
        <v>180</v>
      </c>
      <c r="M6" s="312" t="s">
        <v>180</v>
      </c>
      <c r="N6" s="303"/>
      <c r="O6" s="312" t="s">
        <v>181</v>
      </c>
      <c r="P6" s="303"/>
      <c r="Q6" s="303"/>
      <c r="R6" s="312" t="s">
        <v>182</v>
      </c>
      <c r="S6" s="312" t="s">
        <v>183</v>
      </c>
      <c r="T6" s="303" t="s">
        <v>184</v>
      </c>
      <c r="U6" s="314" t="s">
        <v>185</v>
      </c>
      <c r="V6" s="412" t="s">
        <v>421</v>
      </c>
      <c r="W6" s="312" t="s">
        <v>186</v>
      </c>
      <c r="X6" s="312" t="s">
        <v>187</v>
      </c>
      <c r="Y6" s="312" t="s">
        <v>188</v>
      </c>
      <c r="Z6" s="306"/>
      <c r="AA6" s="307" t="s">
        <v>189</v>
      </c>
      <c r="AB6" s="309" t="s">
        <v>190</v>
      </c>
      <c r="AC6" s="309" t="s">
        <v>191</v>
      </c>
      <c r="AD6" s="309" t="s">
        <v>192</v>
      </c>
      <c r="AE6" s="309" t="s">
        <v>193</v>
      </c>
      <c r="AF6" s="309" t="s">
        <v>194</v>
      </c>
      <c r="AG6" s="309" t="s">
        <v>195</v>
      </c>
      <c r="AH6" s="309" t="s">
        <v>196</v>
      </c>
      <c r="AI6" s="309" t="s">
        <v>197</v>
      </c>
      <c r="AJ6" s="309" t="s">
        <v>198</v>
      </c>
      <c r="AK6" s="309" t="s">
        <v>199</v>
      </c>
      <c r="AL6" s="309" t="s">
        <v>200</v>
      </c>
      <c r="AM6" s="309" t="s">
        <v>201</v>
      </c>
      <c r="AN6" s="309" t="s">
        <v>24</v>
      </c>
      <c r="AO6" s="313" t="s">
        <v>202</v>
      </c>
      <c r="AP6" s="312" t="s">
        <v>203</v>
      </c>
      <c r="AQ6" s="300"/>
    </row>
    <row r="7" spans="1:44" ht="19.5" customHeight="1">
      <c r="A7" s="306"/>
      <c r="B7" s="311" t="s">
        <v>204</v>
      </c>
      <c r="C7" s="301" t="s">
        <v>205</v>
      </c>
      <c r="D7" s="301" t="s">
        <v>206</v>
      </c>
      <c r="E7" s="301" t="s">
        <v>207</v>
      </c>
      <c r="F7" s="301" t="s">
        <v>208</v>
      </c>
      <c r="G7" s="301" t="s">
        <v>209</v>
      </c>
      <c r="H7" s="312" t="s">
        <v>210</v>
      </c>
      <c r="I7" s="312" t="s">
        <v>211</v>
      </c>
      <c r="J7" s="312" t="s">
        <v>212</v>
      </c>
      <c r="K7" s="301" t="s">
        <v>213</v>
      </c>
      <c r="L7" s="301" t="s">
        <v>213</v>
      </c>
      <c r="M7" s="312" t="s">
        <v>213</v>
      </c>
      <c r="N7" s="312" t="s">
        <v>214</v>
      </c>
      <c r="O7" s="312" t="s">
        <v>215</v>
      </c>
      <c r="P7" s="312" t="s">
        <v>216</v>
      </c>
      <c r="Q7" s="312" t="s">
        <v>217</v>
      </c>
      <c r="R7" s="312" t="s">
        <v>218</v>
      </c>
      <c r="S7" s="312" t="s">
        <v>219</v>
      </c>
      <c r="T7" s="303" t="s">
        <v>220</v>
      </c>
      <c r="U7" s="314" t="s">
        <v>221</v>
      </c>
      <c r="V7" s="412" t="s">
        <v>222</v>
      </c>
      <c r="W7" s="312" t="s">
        <v>223</v>
      </c>
      <c r="X7" s="312" t="s">
        <v>224</v>
      </c>
      <c r="Y7" s="312" t="s">
        <v>225</v>
      </c>
      <c r="Z7" s="315" t="s">
        <v>226</v>
      </c>
      <c r="AA7" s="305" t="s">
        <v>227</v>
      </c>
      <c r="AB7" s="308"/>
      <c r="AC7" s="308"/>
      <c r="AD7" s="308"/>
      <c r="AE7" s="308"/>
      <c r="AF7" s="308"/>
      <c r="AG7" s="308"/>
      <c r="AH7" s="308"/>
      <c r="AI7" s="308"/>
      <c r="AJ7" s="309" t="s">
        <v>228</v>
      </c>
      <c r="AK7" s="308"/>
      <c r="AL7" s="308"/>
      <c r="AM7" s="309" t="s">
        <v>229</v>
      </c>
      <c r="AN7" s="308"/>
      <c r="AO7" s="316"/>
      <c r="AP7" s="303" t="s">
        <v>230</v>
      </c>
      <c r="AQ7" s="300"/>
      <c r="AR7" s="293"/>
    </row>
    <row r="8" spans="1:43" ht="19.5" customHeight="1">
      <c r="A8" s="306"/>
      <c r="B8" s="311" t="s">
        <v>231</v>
      </c>
      <c r="C8" s="301" t="s">
        <v>232</v>
      </c>
      <c r="D8" s="302"/>
      <c r="E8" s="302"/>
      <c r="F8" s="302"/>
      <c r="G8" s="302"/>
      <c r="H8" s="452"/>
      <c r="I8" s="454"/>
      <c r="J8" s="312"/>
      <c r="K8" s="301" t="s">
        <v>233</v>
      </c>
      <c r="L8" s="301" t="s">
        <v>234</v>
      </c>
      <c r="M8" s="312" t="s">
        <v>235</v>
      </c>
      <c r="N8" s="312" t="s">
        <v>236</v>
      </c>
      <c r="O8" s="417" t="s">
        <v>543</v>
      </c>
      <c r="P8" s="303"/>
      <c r="Q8" s="303"/>
      <c r="R8" s="303"/>
      <c r="S8" s="303"/>
      <c r="T8" s="303"/>
      <c r="U8" s="304"/>
      <c r="V8" s="412" t="s">
        <v>225</v>
      </c>
      <c r="W8" s="312" t="s">
        <v>237</v>
      </c>
      <c r="X8" s="312" t="s">
        <v>219</v>
      </c>
      <c r="Y8" s="303"/>
      <c r="Z8" s="306"/>
      <c r="AA8" s="456" t="s">
        <v>597</v>
      </c>
      <c r="AB8" s="309" t="s">
        <v>238</v>
      </c>
      <c r="AC8" s="309" t="s">
        <v>238</v>
      </c>
      <c r="AD8" s="309" t="s">
        <v>238</v>
      </c>
      <c r="AE8" s="309" t="s">
        <v>238</v>
      </c>
      <c r="AF8" s="309" t="s">
        <v>238</v>
      </c>
      <c r="AG8" s="309" t="s">
        <v>238</v>
      </c>
      <c r="AH8" s="309" t="s">
        <v>238</v>
      </c>
      <c r="AI8" s="309" t="s">
        <v>238</v>
      </c>
      <c r="AJ8" s="309" t="s">
        <v>238</v>
      </c>
      <c r="AK8" s="309" t="s">
        <v>238</v>
      </c>
      <c r="AL8" s="309" t="s">
        <v>238</v>
      </c>
      <c r="AM8" s="309" t="s">
        <v>238</v>
      </c>
      <c r="AN8" s="309" t="s">
        <v>238</v>
      </c>
      <c r="AO8" s="313" t="s">
        <v>238</v>
      </c>
      <c r="AP8" s="303" t="s">
        <v>239</v>
      </c>
      <c r="AQ8" s="300"/>
    </row>
    <row r="9" spans="1:43" ht="19.5" customHeight="1" thickBot="1">
      <c r="A9" s="548"/>
      <c r="B9" s="317" t="s">
        <v>240</v>
      </c>
      <c r="C9" s="318" t="s">
        <v>240</v>
      </c>
      <c r="D9" s="318" t="s">
        <v>240</v>
      </c>
      <c r="E9" s="318" t="s">
        <v>240</v>
      </c>
      <c r="F9" s="318" t="s">
        <v>240</v>
      </c>
      <c r="G9" s="318" t="s">
        <v>240</v>
      </c>
      <c r="H9" s="453" t="s">
        <v>594</v>
      </c>
      <c r="I9" s="453" t="s">
        <v>595</v>
      </c>
      <c r="J9" s="453" t="s">
        <v>595</v>
      </c>
      <c r="K9" s="318" t="s">
        <v>41</v>
      </c>
      <c r="L9" s="455" t="s">
        <v>596</v>
      </c>
      <c r="M9" s="319" t="s">
        <v>241</v>
      </c>
      <c r="N9" s="319" t="s">
        <v>240</v>
      </c>
      <c r="O9" s="319" t="s">
        <v>240</v>
      </c>
      <c r="P9" s="319" t="s">
        <v>240</v>
      </c>
      <c r="Q9" s="319" t="s">
        <v>240</v>
      </c>
      <c r="R9" s="319" t="s">
        <v>240</v>
      </c>
      <c r="S9" s="319" t="s">
        <v>240</v>
      </c>
      <c r="T9" s="319" t="s">
        <v>240</v>
      </c>
      <c r="U9" s="320" t="s">
        <v>240</v>
      </c>
      <c r="V9" s="413" t="s">
        <v>240</v>
      </c>
      <c r="W9" s="319" t="s">
        <v>240</v>
      </c>
      <c r="X9" s="319" t="s">
        <v>240</v>
      </c>
      <c r="Y9" s="319" t="s">
        <v>240</v>
      </c>
      <c r="Z9" s="321" t="s">
        <v>241</v>
      </c>
      <c r="AA9" s="322" t="s">
        <v>242</v>
      </c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4"/>
      <c r="AP9" s="319" t="s">
        <v>42</v>
      </c>
      <c r="AQ9" s="300"/>
    </row>
    <row r="10" spans="1:254" ht="25.5" customHeight="1">
      <c r="A10" s="549" t="s">
        <v>552</v>
      </c>
      <c r="B10" s="87">
        <f>+'概況'!E10/'概況'!C10*100</f>
        <v>95.65105788778381</v>
      </c>
      <c r="C10" s="88">
        <f>+'概況'!E10/'概況'!D10*100</f>
        <v>88.0526149968494</v>
      </c>
      <c r="D10" s="88">
        <f>+'概況'!P10/'概況'!O10*100</f>
        <v>85.43347904879475</v>
      </c>
      <c r="E10" s="89">
        <f>+(('概況'!O10*1000)/365)/'概況'!N10*100</f>
        <v>87.53725041395386</v>
      </c>
      <c r="F10" s="89">
        <f>+(('概況'!O10*1000)/365)/'概況'!M10*100</f>
        <v>56.53417697632658</v>
      </c>
      <c r="G10" s="88">
        <f>+'概況'!N10/'概況'!M10*100</f>
        <v>64.58299376434921</v>
      </c>
      <c r="H10" s="282">
        <f>+'概況'!O10/'貸借対照表'!D10*1000</f>
        <v>1.0934149866461043</v>
      </c>
      <c r="I10" s="283">
        <f>'損益計算書'!F11/'概況'!P10</f>
        <v>142.03117842880033</v>
      </c>
      <c r="J10" s="283">
        <f>'費用構成表'!D$31/'概況'!P10</f>
        <v>168.34650353474223</v>
      </c>
      <c r="K10" s="88">
        <f>+'概況'!E10/'概況'!V10</f>
        <v>2587.7685185185187</v>
      </c>
      <c r="L10" s="90">
        <f>+'概況'!P10/'概況'!V10*1000</f>
        <v>350515.3703703704</v>
      </c>
      <c r="M10" s="284">
        <f>'損益計算書'!F10/'概況'!V10</f>
        <v>53793.31481481482</v>
      </c>
      <c r="N10" s="283">
        <f>+('貸借対照表'!D37+'貸借対照表'!D45)/'貸借対照表'!D60*100</f>
        <v>62.15592953623524</v>
      </c>
      <c r="O10" s="283">
        <f>+'貸借対照表'!D9/('貸借対照表'!D59+'貸借対照表'!D25)*100</f>
        <v>89.77059423391388</v>
      </c>
      <c r="P10" s="283">
        <f>+'貸借対照表'!D18/'貸借対照表'!D31*100</f>
        <v>569.5654094249961</v>
      </c>
      <c r="Q10" s="283">
        <f>+('貸借対照表'!D19+'貸借対照表'!D20)/'貸借対照表'!D31*100</f>
        <v>558.3915711873697</v>
      </c>
      <c r="R10" s="283">
        <f>+'費用構成表'!D19/('貸借対照表'!D10+'貸借対照表'!D16-'貸借対照表'!D11-'貸借対照表'!D14+'費用構成表'!D19)*100</f>
        <v>3.8305197042369974</v>
      </c>
      <c r="S10" s="283">
        <f>+'損益計算書'!F9/'損益計算書'!F23*100</f>
        <v>92.56236629344696</v>
      </c>
      <c r="T10" s="283">
        <f>+('損益計算書'!F10+'損益計算書'!F16)/'費用構成表'!D36*100</f>
        <v>93.40700082180958</v>
      </c>
      <c r="U10" s="285">
        <f>+'費用構成表'!D15/('貸借対照表'!D26+'貸借対照表'!D32+'貸借対照表'!D28+'貸借対照表'!D42)*100</f>
        <v>3.420969280329332</v>
      </c>
      <c r="V10" s="414">
        <f>+'資本的収支'!D24/'費用構成表'!D19*100</f>
        <v>57.92852873468771</v>
      </c>
      <c r="W10" s="283">
        <f>+('損益計算書'!F34+'資本的収支'!D23)/'損益計算書'!F11*100</f>
        <v>29.02370680516095</v>
      </c>
      <c r="X10" s="283">
        <f>+'貸借対照表'!D58/('損益計算書'!F10-'損益計算書'!F12)*100</f>
        <v>21.685466418805046</v>
      </c>
      <c r="Y10" s="448" t="s">
        <v>551</v>
      </c>
      <c r="Z10" s="325">
        <v>16666943</v>
      </c>
      <c r="AA10" s="286">
        <f>+'費用構成表'!D14/'概況'!P10</f>
        <v>23.420434355126815</v>
      </c>
      <c r="AB10" s="287">
        <f>+'費用構成表'!D15/'概況'!P10</f>
        <v>15.061710719084013</v>
      </c>
      <c r="AC10" s="287">
        <f>+'費用構成表'!D19/'概況'!P10</f>
        <v>39.86410486569247</v>
      </c>
      <c r="AD10" s="287">
        <f>+'費用構成表'!D20/'概況'!P10</f>
        <v>3.640406744988728</v>
      </c>
      <c r="AE10" s="287">
        <f>+'費用構成表'!D21/'概況'!P10</f>
        <v>0.26130834860625857</v>
      </c>
      <c r="AF10" s="287">
        <f>+'費用構成表'!D22/'概況'!P10</f>
        <v>0.6456366102189209</v>
      </c>
      <c r="AG10" s="287">
        <f>+'費用構成表'!D23/'概況'!P10</f>
        <v>2.7942452991177538</v>
      </c>
      <c r="AH10" s="287">
        <f>+'費用構成表'!D24/'概況'!P10</f>
        <v>0.34993446158381597</v>
      </c>
      <c r="AI10" s="287">
        <f>+'費用構成表'!D$25/'概況'!$P10</f>
        <v>0.5360889230302681</v>
      </c>
      <c r="AJ10" s="287">
        <f>+'費用構成表'!D26/'概況'!P10</f>
        <v>0.055500287143322814</v>
      </c>
      <c r="AK10" s="287">
        <f>+'費用構成表'!D27/'概況'!P10</f>
        <v>11.463966022518164</v>
      </c>
      <c r="AL10" s="287">
        <f>+'費用構成表'!D28/'概況'!P10</f>
        <v>64.47484999601116</v>
      </c>
      <c r="AM10" s="287">
        <f>+'費用構成表'!D29/'概況'!P10</f>
        <v>38.60503290657196</v>
      </c>
      <c r="AN10" s="287">
        <f>+'費用構成表'!D30/'概況'!P10</f>
        <v>5.778316901620523</v>
      </c>
      <c r="AO10" s="290">
        <f>+'費用構成表'!D31/'概況'!P10</f>
        <v>168.34650353474223</v>
      </c>
      <c r="AP10" s="283">
        <f>+('費用構成表'!D19+'費用構成表'!D15+'費用構成表'!D29)/'概況'!P10</f>
        <v>93.53084849134845</v>
      </c>
      <c r="AQ10" s="300"/>
      <c r="BD10" s="91"/>
      <c r="BE10" s="91"/>
      <c r="BG10" s="91"/>
      <c r="BK10" s="91"/>
      <c r="BL10" s="91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</row>
    <row r="11" spans="1:254" ht="25.5" customHeight="1">
      <c r="A11" s="549" t="s">
        <v>45</v>
      </c>
      <c r="B11" s="87">
        <f>+'概況'!E11/'概況'!C11*100</f>
        <v>99.81078675571321</v>
      </c>
      <c r="C11" s="88">
        <f>+'概況'!E11/'概況'!D11*100</f>
        <v>96.66821705426356</v>
      </c>
      <c r="D11" s="88">
        <f>+'概況'!P11/'概況'!O11*100</f>
        <v>89.52219335277216</v>
      </c>
      <c r="E11" s="89">
        <f>+(('概況'!O11*1000)/365)/'概況'!N11*100</f>
        <v>88.03240644482018</v>
      </c>
      <c r="F11" s="89">
        <f>+(('概況'!O11*1000)/365)/'概況'!M11*100</f>
        <v>65.51033898625197</v>
      </c>
      <c r="G11" s="88">
        <f>+'概況'!N11/'概況'!M11*100</f>
        <v>74.41616290168629</v>
      </c>
      <c r="H11" s="282">
        <f>+'概況'!O11/'貸借対照表'!E10*1000</f>
        <v>1.205681810707238</v>
      </c>
      <c r="I11" s="283">
        <f>'損益計算書'!G11/'概況'!P11</f>
        <v>189.54459110902803</v>
      </c>
      <c r="J11" s="283">
        <f>'費用構成表'!E31/'概況'!P11</f>
        <v>184.3736158330369</v>
      </c>
      <c r="K11" s="88">
        <f>+'概況'!E11/'概況'!V11</f>
        <v>2913.5981308411215</v>
      </c>
      <c r="L11" s="90">
        <f>+'概況'!P11/'概況'!V11*1000</f>
        <v>377263.92523364484</v>
      </c>
      <c r="M11" s="284">
        <f>'損益計算書'!G10/'概況'!V11</f>
        <v>73024.3644859813</v>
      </c>
      <c r="N11" s="283">
        <f>+('貸借対照表'!E37+'貸借対照表'!E45)/'貸借対照表'!E60*100</f>
        <v>46.43086847377934</v>
      </c>
      <c r="O11" s="283">
        <f>+'貸借対照表'!E9/('貸借対照表'!E59+'貸借対照表'!E25)*100</f>
        <v>87.6883622097047</v>
      </c>
      <c r="P11" s="283">
        <f>+'貸借対照表'!E18/'貸借対照表'!E31*100</f>
        <v>462.3785336725784</v>
      </c>
      <c r="Q11" s="283">
        <f>+('貸借対照表'!E19+'貸借対照表'!E20)/'貸借対照表'!E31*100</f>
        <v>446.230472403356</v>
      </c>
      <c r="R11" s="283">
        <f>+'費用構成表'!E19/('貸借対照表'!E10+'貸借対照表'!E16-'貸借対照表'!E11-'貸借対照表'!E14+'費用構成表'!E19)*100</f>
        <v>4.094146631359397</v>
      </c>
      <c r="S11" s="283">
        <f>+'損益計算書'!G9/'損益計算書'!G23*100</f>
        <v>106.41406669337525</v>
      </c>
      <c r="T11" s="283">
        <f>+('損益計算書'!G10+'損益計算書'!G16)/'費用構成表'!E36*100</f>
        <v>106.59064098048272</v>
      </c>
      <c r="U11" s="285">
        <f>+'費用構成表'!E15/('貸借対照表'!E26+'貸借対照表'!E32+'貸借対照表'!E28+'貸借対照表'!E42)*100</f>
        <v>3.66541037704162</v>
      </c>
      <c r="V11" s="414">
        <f>+'資本的収支'!E24/'費用構成表'!E19*100</f>
        <v>69.28974907777868</v>
      </c>
      <c r="W11" s="283">
        <f>+('損益計算書'!G34+'資本的収支'!E23)/'損益計算書'!G11*100</f>
        <v>23.850745067041395</v>
      </c>
      <c r="X11" s="283">
        <f>+'貸借対照表'!E58/('損益計算書'!G10-'損益計算書'!G12)*100</f>
        <v>0</v>
      </c>
      <c r="Y11" s="449" t="s">
        <v>550</v>
      </c>
      <c r="Z11" s="325">
        <v>21197872</v>
      </c>
      <c r="AA11" s="286">
        <f>+'費用構成表'!E14/'概況'!P11</f>
        <v>29.011966138878954</v>
      </c>
      <c r="AB11" s="287">
        <f>+'費用構成表'!E15/'概況'!P11</f>
        <v>19.248009029103798</v>
      </c>
      <c r="AC11" s="287">
        <f>+'費用構成表'!E19/'概況'!P11</f>
        <v>37.46555375101196</v>
      </c>
      <c r="AD11" s="287">
        <f>+'費用構成表'!E20/'概況'!P11</f>
        <v>4.138553936310731</v>
      </c>
      <c r="AE11" s="287">
        <f>+'費用構成表'!E21/'概況'!P11</f>
        <v>0.47729297321293207</v>
      </c>
      <c r="AF11" s="287">
        <f>+'費用構成表'!E22/'概況'!P11</f>
        <v>0.5350625903579239</v>
      </c>
      <c r="AG11" s="287">
        <f>+'費用構成表'!E23/'概況'!P11</f>
        <v>3.5045249563755165</v>
      </c>
      <c r="AH11" s="287">
        <f>+'費用構成表'!E24/'概況'!P11</f>
        <v>0.6162918247569069</v>
      </c>
      <c r="AI11" s="287">
        <f>+'費用構成表'!E25/'概況'!P11</f>
        <v>0.24988084397149768</v>
      </c>
      <c r="AJ11" s="287">
        <f>+'費用構成表'!E26/'概況'!P11</f>
        <v>0.11496946533872517</v>
      </c>
      <c r="AK11" s="287">
        <f>+'費用構成表'!E27/'概況'!P11</f>
        <v>7.437838207417698</v>
      </c>
      <c r="AL11" s="287">
        <f>+'費用構成表'!E$28/'概況'!P11</f>
        <v>69.6256667535358</v>
      </c>
      <c r="AM11" s="287">
        <f>+'費用構成表'!E29/'概況'!P11</f>
        <v>41.775409961146714</v>
      </c>
      <c r="AN11" s="287">
        <f>+'費用構成表'!E30/'概況'!P11</f>
        <v>11.94800536276446</v>
      </c>
      <c r="AO11" s="290">
        <f>+'費用構成表'!E31/'概況'!P11</f>
        <v>184.3736158330369</v>
      </c>
      <c r="AP11" s="283">
        <f>+('費用構成表'!E19+'費用構成表'!E15+'費用構成表'!E29)/'概況'!P11</f>
        <v>98.48897274126247</v>
      </c>
      <c r="AQ11" s="300"/>
      <c r="BD11" s="91"/>
      <c r="BE11" s="91"/>
      <c r="BG11" s="91"/>
      <c r="BK11" s="91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</row>
    <row r="12" spans="1:254" ht="25.5" customHeight="1">
      <c r="A12" s="549" t="s">
        <v>553</v>
      </c>
      <c r="B12" s="87">
        <f>+'概況'!E12/'概況'!C12*100</f>
        <v>99.38356970517272</v>
      </c>
      <c r="C12" s="88">
        <f>+'概況'!E12/'概況'!D12*100</f>
        <v>94.8738114967066</v>
      </c>
      <c r="D12" s="88">
        <f>+'概況'!P12/'概況'!O12*100</f>
        <v>87.17949412602312</v>
      </c>
      <c r="E12" s="89">
        <f>+(('概況'!O12*1000)/365)/'概況'!N12*100</f>
        <v>85.20976856999931</v>
      </c>
      <c r="F12" s="89">
        <f>+(('概況'!O12*1000)/365)/'概況'!M12*100</f>
        <v>54.91824742280313</v>
      </c>
      <c r="G12" s="88">
        <f>+'概況'!N12/'概況'!M12*100</f>
        <v>64.4506473194891</v>
      </c>
      <c r="H12" s="282">
        <f>+'概況'!O12/'貸借対照表'!F10*1000</f>
        <v>1.0228608766929235</v>
      </c>
      <c r="I12" s="283">
        <f>'損益計算書'!H11/'概況'!P12</f>
        <v>177.17974646096323</v>
      </c>
      <c r="J12" s="283">
        <f>'費用構成表'!F31/'概況'!P12</f>
        <v>159.1711037344708</v>
      </c>
      <c r="K12" s="88">
        <f>+'概況'!E12/'概況'!V12</f>
        <v>3464.25641025641</v>
      </c>
      <c r="L12" s="90">
        <f>+'概況'!P12/'概況'!V12*1000</f>
        <v>412559.74358974356</v>
      </c>
      <c r="M12" s="284">
        <f>'損益計算書'!H10/'概況'!V12</f>
        <v>75745.38461538461</v>
      </c>
      <c r="N12" s="283">
        <f>+('貸借対照表'!F37+'貸借対照表'!F45)/'貸借対照表'!F60*100</f>
        <v>65.10107760829206</v>
      </c>
      <c r="O12" s="283">
        <f>+'貸借対照表'!F9/('貸借対照表'!F59+'貸借対照表'!F25)*100</f>
        <v>86.23814203271725</v>
      </c>
      <c r="P12" s="283">
        <f>+'貸借対照表'!F18/'貸借対照表'!F31*100</f>
        <v>1057.7474875898934</v>
      </c>
      <c r="Q12" s="283">
        <f>+('貸借対照表'!F19+'貸借対照表'!F20)/'貸借対照表'!F31*100</f>
        <v>849.2087427600867</v>
      </c>
      <c r="R12" s="283">
        <f>+'費用構成表'!F19/('貸借対照表'!F10+'貸借対照表'!F16-'貸借対照表'!F11-'貸借対照表'!F14+'費用構成表'!F19)*100</f>
        <v>3.363337032219887</v>
      </c>
      <c r="S12" s="283">
        <f>+'損益計算書'!H9/'損益計算書'!H23*100</f>
        <v>118.29885118273413</v>
      </c>
      <c r="T12" s="283">
        <f>+('損益計算書'!H10+'損益計算書'!H16)/'費用構成表'!F36*100</f>
        <v>118.29885118273413</v>
      </c>
      <c r="U12" s="285">
        <f>+'費用構成表'!F15/('貸借対照表'!F26+'貸借対照表'!F32+'貸借対照表'!F28+'貸借対照表'!F42)*100</f>
        <v>3.9359477983178333</v>
      </c>
      <c r="V12" s="414">
        <f>+'資本的収支'!F24/'費用構成表'!F19*100</f>
        <v>88.4784430420878</v>
      </c>
      <c r="W12" s="283">
        <f>+('損益計算書'!H34+'資本的収支'!F23)/'損益計算書'!H11*100</f>
        <v>28.455355564348434</v>
      </c>
      <c r="X12" s="283">
        <f>+'貸借対照表'!F58/('損益計算書'!H10-'損益計算書'!H12)*100</f>
        <v>0</v>
      </c>
      <c r="Y12" s="449" t="s">
        <v>550</v>
      </c>
      <c r="Z12" s="325">
        <v>6680551</v>
      </c>
      <c r="AA12" s="286">
        <f>+'費用構成表'!F14/'概況'!P12</f>
        <v>20.98866178200764</v>
      </c>
      <c r="AB12" s="287">
        <f>+'費用構成表'!F15/'概況'!P12</f>
        <v>16.342186337580944</v>
      </c>
      <c r="AC12" s="287">
        <f>+'費用構成表'!F19/'概況'!P12</f>
        <v>36.34158968739881</v>
      </c>
      <c r="AD12" s="287">
        <f>+'費用構成表'!F20/'概況'!P12</f>
        <v>4.707507785974122</v>
      </c>
      <c r="AE12" s="287">
        <f>+'費用構成表'!F21/'概況'!P12</f>
        <v>0.044375857296192686</v>
      </c>
      <c r="AF12" s="287">
        <f>+'費用構成表'!F22/'概況'!P12</f>
        <v>0.3754545573197479</v>
      </c>
      <c r="AG12" s="287">
        <f>+'費用構成表'!F23/'概況'!P12</f>
        <v>5.558977316727399</v>
      </c>
      <c r="AH12" s="287">
        <f>+'費用構成表'!F24/'概況'!P12</f>
        <v>0.5971473906187946</v>
      </c>
      <c r="AI12" s="287">
        <f>+'費用構成表'!F25/'概況'!P12</f>
        <v>0.12044875551823729</v>
      </c>
      <c r="AJ12" s="287">
        <f>+'費用構成表'!F26/'概況'!P12</f>
        <v>0.2301453775459405</v>
      </c>
      <c r="AK12" s="287">
        <f>+'費用構成表'!F27/'概況'!P12</f>
        <v>10.66145509306189</v>
      </c>
      <c r="AL12" s="287">
        <f>+'費用構成表'!F28/'概況'!P12</f>
        <v>51.180217566002874</v>
      </c>
      <c r="AM12" s="287">
        <f>+'費用構成表'!F29/'概況'!P12</f>
        <v>30.70809324896534</v>
      </c>
      <c r="AN12" s="287">
        <f>+'費用構成表'!F30/'概況'!P12</f>
        <v>12.022936227418189</v>
      </c>
      <c r="AO12" s="290">
        <f>+'費用構成表'!F31/'概況'!P12</f>
        <v>159.1711037344708</v>
      </c>
      <c r="AP12" s="283">
        <f>+('費用構成表'!F19+'費用構成表'!F15+'費用構成表'!F29)/'概況'!P12</f>
        <v>83.39186927394509</v>
      </c>
      <c r="AQ12" s="300"/>
      <c r="BD12" s="91"/>
      <c r="BE12" s="91"/>
      <c r="BG12" s="91"/>
      <c r="BK12" s="91"/>
      <c r="BL12" s="91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</row>
    <row r="13" spans="1:254" ht="25.5" customHeight="1">
      <c r="A13" s="549" t="s">
        <v>554</v>
      </c>
      <c r="B13" s="87">
        <f>+'概況'!E13/'概況'!C13*100</f>
        <v>93.07566932859756</v>
      </c>
      <c r="C13" s="88">
        <f>+'概況'!E13/'概況'!D13*100</f>
        <v>82.3390180878553</v>
      </c>
      <c r="D13" s="88">
        <f>+'概況'!P13/'概況'!O13*100</f>
        <v>86.63997687527099</v>
      </c>
      <c r="E13" s="89">
        <f>+(('概況'!O13*1000)/365)/'概況'!N13*100</f>
        <v>89.46047940680091</v>
      </c>
      <c r="F13" s="89">
        <f>+(('概況'!O13*1000)/365)/'概況'!M13*100</f>
        <v>67.39387617827617</v>
      </c>
      <c r="G13" s="88">
        <f>+'概況'!N13/'概況'!M13*100</f>
        <v>75.33368547223859</v>
      </c>
      <c r="H13" s="282">
        <f>+'概況'!O13/'貸借対照表'!G10*1000</f>
        <v>0.9080840384876289</v>
      </c>
      <c r="I13" s="283">
        <f>'損益計算書'!I11/'概況'!P13</f>
        <v>189.69499794339401</v>
      </c>
      <c r="J13" s="283">
        <f>'費用構成表'!G31/'概況'!P13</f>
        <v>188.5839540883564</v>
      </c>
      <c r="K13" s="88">
        <f>+'概況'!E13/'概況'!V13</f>
        <v>3621.0454545454545</v>
      </c>
      <c r="L13" s="90">
        <f>+'概況'!P13/'概況'!V13*1000</f>
        <v>476844.7727272727</v>
      </c>
      <c r="M13" s="284">
        <f>'損益計算書'!I10/'概況'!V13</f>
        <v>99765.29545454546</v>
      </c>
      <c r="N13" s="283">
        <f>+('貸借対照表'!G37+'貸借対照表'!G45)/'貸借対照表'!G60*100</f>
        <v>56.580410096495335</v>
      </c>
      <c r="O13" s="283">
        <f>+'貸借対照表'!G9/('貸借対照表'!G59+'貸借対照表'!G25)*100</f>
        <v>90.13442613012522</v>
      </c>
      <c r="P13" s="283">
        <f>+'貸借対照表'!G18/'貸借対照表'!G31*100</f>
        <v>605.7515500282294</v>
      </c>
      <c r="Q13" s="283">
        <f>+('貸借対照表'!G19+'貸借対照表'!G20)/'貸借対照表'!G31*100</f>
        <v>602.3595305801448</v>
      </c>
      <c r="R13" s="283">
        <f>+'費用構成表'!G19/('貸借対照表'!G10+'貸借対照表'!G16-'貸借対照表'!G11-'貸借対照表'!G14+'費用構成表'!G19)*100</f>
        <v>3.254369635005642</v>
      </c>
      <c r="S13" s="283">
        <f>+'損益計算書'!I9/'損益計算書'!I23*100</f>
        <v>105.89538907534907</v>
      </c>
      <c r="T13" s="283">
        <f>+('損益計算書'!I10+'損益計算書'!I16)/'費用構成表'!G36*100</f>
        <v>106.1741266886241</v>
      </c>
      <c r="U13" s="285">
        <f>+'費用構成表'!G15/('貸借対照表'!G26+'貸借対照表'!G32+'貸借対照表'!G28+'貸借対照表'!G42)*100</f>
        <v>3.7852637364700135</v>
      </c>
      <c r="V13" s="414">
        <f>+'資本的収支'!G24/'費用構成表'!G19*100</f>
        <v>88.32680887447684</v>
      </c>
      <c r="W13" s="283">
        <f>+('損益計算書'!I34+'資本的収支'!G23)/'損益計算書'!I11*100</f>
        <v>31.222482885149155</v>
      </c>
      <c r="X13" s="283">
        <f>+'貸借対照表'!G58/('損益計算書'!I10-'損益計算書'!I12)*100</f>
        <v>0</v>
      </c>
      <c r="Y13" s="449" t="s">
        <v>550</v>
      </c>
      <c r="Z13" s="325">
        <v>12306091</v>
      </c>
      <c r="AA13" s="286">
        <f>+'費用構成表'!G14/'概況'!P13</f>
        <v>17.417856106213335</v>
      </c>
      <c r="AB13" s="287">
        <f>+'費用構成表'!G15/'概況'!P13</f>
        <v>22.20171706344308</v>
      </c>
      <c r="AC13" s="287">
        <f>+'費用構成表'!G19/'概況'!P13</f>
        <v>41.9190636175199</v>
      </c>
      <c r="AD13" s="287">
        <f>+'費用構成表'!G20/'概況'!P13</f>
        <v>2.5751185467731306</v>
      </c>
      <c r="AE13" s="287">
        <f>+'費用構成表'!G21/'概況'!P13</f>
        <v>0.13636036503207402</v>
      </c>
      <c r="AF13" s="287">
        <f>+'費用構成表'!G22/'概況'!P13</f>
        <v>0.8111559078926486</v>
      </c>
      <c r="AG13" s="287">
        <f>+'費用構成表'!G23/'概況'!P13</f>
        <v>2.09244765663688</v>
      </c>
      <c r="AH13" s="287">
        <f>+'費用構成表'!G24/'概況'!P13</f>
        <v>0.24512455692413723</v>
      </c>
      <c r="AI13" s="287">
        <f>+'費用構成表'!G25/'概況'!P13</f>
        <v>0.1039980134568282</v>
      </c>
      <c r="AJ13" s="287">
        <f>+'費用構成表'!G26/'概況'!P13</f>
        <v>0.7372324803621534</v>
      </c>
      <c r="AK13" s="287">
        <f>+'費用構成表'!G27/'概況'!P13</f>
        <v>7.760911331446245</v>
      </c>
      <c r="AL13" s="287">
        <f>+'費用構成表'!G28/'概況'!P13</f>
        <v>79.2539691542464</v>
      </c>
      <c r="AM13" s="287">
        <f>+'費用構成表'!G29/'概況'!P13</f>
        <v>47.552400557261585</v>
      </c>
      <c r="AN13" s="287">
        <f>+'費用構成表'!G30/'概況'!P13</f>
        <v>13.32899928840956</v>
      </c>
      <c r="AO13" s="290">
        <f>+'費用構成表'!G31/'概況'!P13</f>
        <v>188.5839540883564</v>
      </c>
      <c r="AP13" s="283">
        <f>+('費用構成表'!G19+'費用構成表'!G15+'費用構成表'!G29)/'概況'!P13</f>
        <v>111.67318123822457</v>
      </c>
      <c r="AQ13" s="300"/>
      <c r="BD13" s="91"/>
      <c r="BE13" s="91"/>
      <c r="BG13" s="91"/>
      <c r="BK13" s="91"/>
      <c r="BL13" s="91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</row>
    <row r="14" spans="1:254" ht="25.5" customHeight="1">
      <c r="A14" s="549" t="s">
        <v>555</v>
      </c>
      <c r="B14" s="87">
        <f>+'概況'!E14/'概況'!C14*100</f>
        <v>99.9815581910004</v>
      </c>
      <c r="C14" s="88">
        <f>+'概況'!E14/'概況'!D14*100</f>
        <v>84.9144578313253</v>
      </c>
      <c r="D14" s="88">
        <f>+'概況'!P14/'概況'!O14*100</f>
        <v>86.37464726832846</v>
      </c>
      <c r="E14" s="89">
        <f>+(('概況'!O14*1000)/365)/'概況'!N14*100</f>
        <v>84.7045723776113</v>
      </c>
      <c r="F14" s="89">
        <f>+(('概況'!O14*1000)/365)/'概況'!M14*100</f>
        <v>65.14967741039291</v>
      </c>
      <c r="G14" s="88">
        <f>+'概況'!N14/'概況'!M14*100</f>
        <v>76.91400308351355</v>
      </c>
      <c r="H14" s="282">
        <f>+'概況'!O14/'貸借対照表'!H10*1000</f>
        <v>0.8885104714744193</v>
      </c>
      <c r="I14" s="283">
        <f>'損益計算書'!J11/'概況'!P14</f>
        <v>110.5668698230635</v>
      </c>
      <c r="J14" s="283">
        <f>'費用構成表'!H31/'概況'!P14</f>
        <v>104.58764356379778</v>
      </c>
      <c r="K14" s="88">
        <f>+'概況'!E14/'概況'!V14</f>
        <v>4547.032258064516</v>
      </c>
      <c r="L14" s="90">
        <f>+'概況'!P14/'概況'!V14*1000</f>
        <v>640324.5161290324</v>
      </c>
      <c r="M14" s="284">
        <f>'損益計算書'!J10/'概況'!V14</f>
        <v>72458.16129032258</v>
      </c>
      <c r="N14" s="283">
        <f>+('貸借対照表'!H37+'貸借対照表'!H45)/'貸借対照表'!H60*100</f>
        <v>69.60790276673396</v>
      </c>
      <c r="O14" s="283">
        <f>+'貸借対照表'!H9/('貸借対照表'!H59+'貸借対照表'!H25)*100</f>
        <v>89.60654701194395</v>
      </c>
      <c r="P14" s="283">
        <f>+'貸借対照表'!H18/'貸借対照表'!H31*100</f>
        <v>594.9128565148555</v>
      </c>
      <c r="Q14" s="283">
        <f>+('貸借対照表'!H19+'貸借対照表'!H20)/'貸借対照表'!H31*100</f>
        <v>590.7746564996513</v>
      </c>
      <c r="R14" s="283">
        <f>+'費用構成表'!H19/('貸借対照表'!H10+'貸借対照表'!H16-'貸借対照表'!H11-'貸借対照表'!H14+'費用構成表'!H19)*100</f>
        <v>2.595549775767602</v>
      </c>
      <c r="S14" s="283">
        <f>+'損益計算書'!J9/'損益計算書'!J23*100</f>
        <v>111.12033332701314</v>
      </c>
      <c r="T14" s="283">
        <f>+('損益計算書'!J10+'損益計算書'!J16)/'費用構成表'!H36*100</f>
        <v>111.2611918872721</v>
      </c>
      <c r="U14" s="285">
        <f>+'費用構成表'!H15/('貸借対照表'!H26+'貸借対照表'!H32+'貸借対照表'!H28+'貸借対照表'!H42)*100</f>
        <v>3.6638199299530836</v>
      </c>
      <c r="V14" s="414">
        <f>+'資本的収支'!H24/'費用構成表'!H19*100</f>
        <v>59.727027511885076</v>
      </c>
      <c r="W14" s="283">
        <f>+('損益計算書'!J34+'資本的収支'!H23)/'損益計算書'!J11*100</f>
        <v>30.60199320289836</v>
      </c>
      <c r="X14" s="283">
        <f>+'貸借対照表'!H58/('損益計算書'!J10-'損益計算書'!J12)*100</f>
        <v>0</v>
      </c>
      <c r="Y14" s="449" t="s">
        <v>550</v>
      </c>
      <c r="Z14" s="325">
        <v>8154249</v>
      </c>
      <c r="AA14" s="286">
        <f>+'費用構成表'!H14/'概況'!P14</f>
        <v>13.899756474287734</v>
      </c>
      <c r="AB14" s="287">
        <f>+'費用構成表'!H15/'概況'!P14</f>
        <v>15.050684985335057</v>
      </c>
      <c r="AC14" s="287">
        <f>+'費用構成表'!H19/'概況'!P14</f>
        <v>31.45139107891865</v>
      </c>
      <c r="AD14" s="287">
        <f>+'費用構成表'!H20/'概況'!P14</f>
        <v>7.590657156703808</v>
      </c>
      <c r="AE14" s="287">
        <f>+'費用構成表'!H21/'概況'!P14</f>
        <v>0.23057864812499307</v>
      </c>
      <c r="AF14" s="287">
        <f>+'費用構成表'!H22/'概況'!P14</f>
        <v>0.2956162349131438</v>
      </c>
      <c r="AG14" s="287">
        <f>+'費用構成表'!H23/'概況'!P14</f>
        <v>7.161842331962724</v>
      </c>
      <c r="AH14" s="287">
        <f>+'費用構成表'!H24/'概況'!P14</f>
        <v>0.1945082281867158</v>
      </c>
      <c r="AI14" s="287">
        <f>+'費用構成表'!H25/'概況'!P14</f>
        <v>0.14544036642710398</v>
      </c>
      <c r="AJ14" s="287">
        <f>+'費用構成表'!H26/'概況'!P14</f>
        <v>0</v>
      </c>
      <c r="AK14" s="287">
        <f>+'費用構成表'!H27/'概況'!P14</f>
        <v>5.4125780980007105</v>
      </c>
      <c r="AL14" s="287">
        <f>+'費用構成表'!H28/'概況'!P14</f>
        <v>18.57087585629464</v>
      </c>
      <c r="AM14" s="287">
        <f>+'費用構成表'!H29/'概況'!P14</f>
        <v>11.142535589313079</v>
      </c>
      <c r="AN14" s="287">
        <f>+'費用構成表'!H30/'概況'!P14</f>
        <v>4.583714104642505</v>
      </c>
      <c r="AO14" s="290">
        <f>+'費用構成表'!H31/'概況'!P14</f>
        <v>104.58764356379778</v>
      </c>
      <c r="AP14" s="283">
        <f>+('費用構成表'!H19+'費用構成表'!H15+'費用構成表'!H29)/'概況'!P14</f>
        <v>57.644611653566784</v>
      </c>
      <c r="AQ14" s="300"/>
      <c r="BD14" s="91"/>
      <c r="BE14" s="91"/>
      <c r="BG14" s="91"/>
      <c r="BK14" s="91"/>
      <c r="BL14" s="91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</row>
    <row r="15" spans="1:254" ht="25.5" customHeight="1">
      <c r="A15" s="549" t="s">
        <v>556</v>
      </c>
      <c r="B15" s="87">
        <f>+'概況'!E15/'概況'!C15*100</f>
        <v>99.84799271157236</v>
      </c>
      <c r="C15" s="88">
        <f>+'概況'!E15/'概況'!D15*100</f>
        <v>98.12992700729927</v>
      </c>
      <c r="D15" s="88">
        <f>+'概況'!P15/'概況'!O15*100</f>
        <v>92.5072286721215</v>
      </c>
      <c r="E15" s="89">
        <f>+(('概況'!O15*1000)/365)/'概況'!N15*100</f>
        <v>88.99594273386964</v>
      </c>
      <c r="F15" s="89">
        <f>+(('概況'!O15*1000)/365)/'概況'!M15*100</f>
        <v>66.80019569471624</v>
      </c>
      <c r="G15" s="88">
        <f>+'概況'!N15/'概況'!M15*100</f>
        <v>75.05982142857142</v>
      </c>
      <c r="H15" s="282">
        <f>+'概況'!O15/'貸借対照表'!I10*1000</f>
        <v>0.6513961202506332</v>
      </c>
      <c r="I15" s="283">
        <f>'損益計算書'!K11/'概況'!P15</f>
        <v>155.55162339975774</v>
      </c>
      <c r="J15" s="283">
        <f>'費用構成表'!I31/'概況'!P15</f>
        <v>137.93775582104206</v>
      </c>
      <c r="K15" s="88">
        <f>+'概況'!E15/'概況'!V15</f>
        <v>3252.532258064516</v>
      </c>
      <c r="L15" s="90">
        <f>+'概況'!P15/'概況'!V15*1000</f>
        <v>407448.3870967742</v>
      </c>
      <c r="M15" s="284">
        <f>'損益計算書'!K10/'概況'!V15</f>
        <v>64139.74193548387</v>
      </c>
      <c r="N15" s="283">
        <f>+('貸借対照表'!I37+'貸借対照表'!I45)/'貸借対照表'!I60*100</f>
        <v>56.87446932098388</v>
      </c>
      <c r="O15" s="283">
        <f>+'貸借対照表'!I9/('貸借対照表'!I59+'貸借対照表'!I25)*100</f>
        <v>92.2114617475783</v>
      </c>
      <c r="P15" s="283">
        <f>+'貸借対照表'!I18/'貸借対照表'!I31*100</f>
        <v>711.835516744477</v>
      </c>
      <c r="Q15" s="283">
        <f>+('貸借対照表'!I19+'貸借対照表'!I20)/'貸借対照表'!I31*100</f>
        <v>695.9767294793334</v>
      </c>
      <c r="R15" s="283">
        <f>+'費用構成表'!I19/('貸借対照表'!I10+'貸借対照表'!I16-'貸借対照表'!I11-'貸借対照表'!I14+'費用構成表'!I19)*100</f>
        <v>2.942916883825059</v>
      </c>
      <c r="S15" s="283">
        <f>+'損益計算書'!K9/'損益計算書'!K23*100</f>
        <v>114.49073879434452</v>
      </c>
      <c r="T15" s="283">
        <f>+('損益計算書'!K10+'損益計算書'!K16)/'費用構成表'!I36*100</f>
        <v>114.75014506089711</v>
      </c>
      <c r="U15" s="285">
        <f>+'費用構成表'!I15/('貸借対照表'!I26+'貸借対照表'!I32+'貸借対照表'!I28+'貸借対照表'!I42)*100</f>
        <v>3.4471754510461694</v>
      </c>
      <c r="V15" s="414">
        <f>+'資本的収支'!I24/'費用構成表'!I19*100</f>
        <v>59.26773492399</v>
      </c>
      <c r="W15" s="283">
        <f>+('損益計算書'!K34+'資本的収支'!I23)/'損益計算書'!K11*100</f>
        <v>35.943248961576415</v>
      </c>
      <c r="X15" s="283">
        <f>+'貸借対照表'!I58/('損益計算書'!K10-'損益計算書'!K12)*100</f>
        <v>0</v>
      </c>
      <c r="Y15" s="449" t="s">
        <v>550</v>
      </c>
      <c r="Z15" s="325">
        <v>18601200</v>
      </c>
      <c r="AA15" s="286">
        <f>+'費用構成表'!I14/'概況'!P15</f>
        <v>20.79578652352564</v>
      </c>
      <c r="AB15" s="287">
        <f>+'費用構成表'!I15/'概況'!P15</f>
        <v>25.382830993832584</v>
      </c>
      <c r="AC15" s="287">
        <f>+'費用構成表'!I19/'概況'!P15</f>
        <v>48.93629907607534</v>
      </c>
      <c r="AD15" s="287">
        <f>+'費用構成表'!I20/'概況'!P15</f>
        <v>5.922816268041074</v>
      </c>
      <c r="AE15" s="287">
        <f>+'費用構成表'!I21/'概況'!P15</f>
        <v>0.3632757760729639</v>
      </c>
      <c r="AF15" s="287">
        <f>+'費用構成表'!I22/'概況'!P15</f>
        <v>0.5919213991085355</v>
      </c>
      <c r="AG15" s="287">
        <f>+'費用構成表'!I23/'概況'!P15</f>
        <v>2.850113610273219</v>
      </c>
      <c r="AH15" s="287">
        <f>+'費用構成表'!I24/'概況'!P15</f>
        <v>0.01682382094704257</v>
      </c>
      <c r="AI15" s="287">
        <f>+'費用構成表'!I25/'概況'!P15</f>
        <v>0.2533469507319352</v>
      </c>
      <c r="AJ15" s="287">
        <f>+'費用構成表'!I26/'概況'!P15</f>
        <v>0.048967215321156846</v>
      </c>
      <c r="AK15" s="287">
        <f>+'費用構成表'!I27/'概況'!P15</f>
        <v>7.970968022864563</v>
      </c>
      <c r="AL15" s="287">
        <f>+'費用構成表'!I28/'概況'!P15</f>
        <v>20.701098100689578</v>
      </c>
      <c r="AM15" s="287">
        <f>+'費用構成表'!I29/'概況'!P15</f>
        <v>12.420650943321537</v>
      </c>
      <c r="AN15" s="287">
        <f>+'費用構成表'!I30/'概況'!P15</f>
        <v>4.103508063558416</v>
      </c>
      <c r="AO15" s="290">
        <f>+'費用構成表'!I31/'概況'!P15</f>
        <v>137.93775582104206</v>
      </c>
      <c r="AP15" s="283">
        <f>+('費用構成表'!I19+'費用構成表'!I15+'費用構成表'!I29)/'概況'!P15</f>
        <v>86.73978101322946</v>
      </c>
      <c r="AQ15" s="300"/>
      <c r="BD15" s="91"/>
      <c r="BE15" s="91"/>
      <c r="BG15" s="91"/>
      <c r="BK15" s="91"/>
      <c r="BL15" s="91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</row>
    <row r="16" spans="1:254" ht="25.5" customHeight="1">
      <c r="A16" s="549" t="s">
        <v>557</v>
      </c>
      <c r="B16" s="87">
        <f>+'概況'!E16/'概況'!C16*100</f>
        <v>97.84900183215552</v>
      </c>
      <c r="C16" s="88">
        <f>+'概況'!E16/'概況'!D16*100</f>
        <v>88.43655913978495</v>
      </c>
      <c r="D16" s="88">
        <f>+'概況'!P16/'概況'!O16*100</f>
        <v>91.39491971399819</v>
      </c>
      <c r="E16" s="89">
        <f>+(('概況'!O16*1000)/365)/'概況'!N16*100</f>
        <v>87.89445087945337</v>
      </c>
      <c r="F16" s="89">
        <f>+(('概況'!O16*1000)/365)/'概況'!M16*100</f>
        <v>62.18180821917808</v>
      </c>
      <c r="G16" s="88">
        <f>+'概況'!N16/'概況'!M16*100</f>
        <v>70.746</v>
      </c>
      <c r="H16" s="282">
        <f>+'概況'!O16/'貸借対照表'!J10*1000</f>
        <v>0.52556749436059</v>
      </c>
      <c r="I16" s="283">
        <f>'損益計算書'!L11/'概況'!P16</f>
        <v>140.84987359786186</v>
      </c>
      <c r="J16" s="283">
        <f>'費用構成表'!J31/'概況'!P16</f>
        <v>147.77142713895364</v>
      </c>
      <c r="K16" s="88">
        <f>+'概況'!E16/'概況'!V16</f>
        <v>3046.1481481481483</v>
      </c>
      <c r="L16" s="90">
        <f>+'概況'!P16/'概況'!V16*1000</f>
        <v>384135.5555555555</v>
      </c>
      <c r="M16" s="284">
        <f>'損益計算書'!L10/'概況'!V16</f>
        <v>58439.18518518518</v>
      </c>
      <c r="N16" s="283">
        <f>+('貸借対照表'!J37+'貸借対照表'!J45)/'貸借対照表'!J60*100</f>
        <v>92.34505430066514</v>
      </c>
      <c r="O16" s="283">
        <f>+'貸借対照表'!J9/('貸借対照表'!J59+'貸借対照表'!J25)*100</f>
        <v>95.04504459885005</v>
      </c>
      <c r="P16" s="283">
        <f>+'貸借対照表'!J18/'貸借対照表'!J31*100</f>
        <v>373.30250387371575</v>
      </c>
      <c r="Q16" s="283">
        <f>+('貸借対照表'!J19+'貸借対照表'!J20)/'貸借対照表'!J31*100</f>
        <v>365.21960526344543</v>
      </c>
      <c r="R16" s="283">
        <f>+'費用構成表'!J19/('貸借対照表'!J10+'貸借対照表'!J16-'貸借対照表'!J11-'貸借対照表'!J14+'費用構成表'!J19)*100</f>
        <v>3.480816141658617</v>
      </c>
      <c r="S16" s="283">
        <f>+'損益計算書'!L9/'損益計算書'!L23*100</f>
        <v>104.40873563537252</v>
      </c>
      <c r="T16" s="283">
        <f>+('損益計算書'!L10+'損益計算書'!L16)/'費用構成表'!J36*100</f>
        <v>104.47426347424013</v>
      </c>
      <c r="U16" s="285">
        <f>+'費用構成表'!J15/('貸借対照表'!J26+'貸借対照表'!J32+'貸借対照表'!J28+'貸借対照表'!J42)*100</f>
        <v>5.434208114519398</v>
      </c>
      <c r="V16" s="414">
        <f>+'資本的収支'!J24/'費用構成表'!J19*100</f>
        <v>14.80156148340924</v>
      </c>
      <c r="W16" s="283">
        <f>+('損益計算書'!L34+'資本的収支'!J23)/'損益計算書'!L11*100</f>
        <v>11.842650188554996</v>
      </c>
      <c r="X16" s="283">
        <f>+'貸借対照表'!J58/('損益計算書'!L10-'損益計算書'!L12)*100</f>
        <v>0</v>
      </c>
      <c r="Y16" s="449" t="s">
        <v>550</v>
      </c>
      <c r="Z16" s="325">
        <v>1123862</v>
      </c>
      <c r="AA16" s="286">
        <f>+'費用構成表'!J14/'概況'!P16</f>
        <v>23.354602831176496</v>
      </c>
      <c r="AB16" s="287">
        <f>+'費用構成表'!J15/'概況'!P16</f>
        <v>5.8884498720551965</v>
      </c>
      <c r="AC16" s="287">
        <f>+'費用構成表'!J19/'概況'!P16</f>
        <v>72.91060447411505</v>
      </c>
      <c r="AD16" s="287">
        <f>+'費用構成表'!J20/'概況'!P16</f>
        <v>11.345628375785553</v>
      </c>
      <c r="AE16" s="287">
        <f>+'費用構成表'!J21/'概況'!P16</f>
        <v>0.2932028238488342</v>
      </c>
      <c r="AF16" s="287">
        <f>+'費用構成表'!J22/'概況'!P16</f>
        <v>0.8825009689866424</v>
      </c>
      <c r="AG16" s="287">
        <f>+'費用構成表'!J23/'概況'!P16</f>
        <v>5.424300449494102</v>
      </c>
      <c r="AH16" s="287">
        <f>+'費用構成表'!J24/'概況'!P16</f>
        <v>0.5981684706209035</v>
      </c>
      <c r="AI16" s="287">
        <f>+'費用構成表'!J25/'概況'!P16</f>
        <v>2.084430071946053</v>
      </c>
      <c r="AJ16" s="287">
        <f>+'費用構成表'!J26/'概況'!P16</f>
        <v>0.8365102596884202</v>
      </c>
      <c r="AK16" s="287">
        <f>+'費用構成表'!J27/'概況'!P16</f>
        <v>11.75163859979984</v>
      </c>
      <c r="AL16" s="287">
        <f>+'費用構成表'!J28/'概況'!P16</f>
        <v>0</v>
      </c>
      <c r="AM16" s="287">
        <f>+'費用構成表'!J29/'概況'!P16</f>
        <v>0</v>
      </c>
      <c r="AN16" s="287">
        <f>+'費用構成表'!J30/'概況'!P16</f>
        <v>12.401389941436568</v>
      </c>
      <c r="AO16" s="290">
        <f>+'費用構成表'!J31/'概況'!P16</f>
        <v>147.77142713895364</v>
      </c>
      <c r="AP16" s="283">
        <f>+('費用構成表'!J19+'費用構成表'!J15+'費用構成表'!J29)/'概況'!P16</f>
        <v>78.79905434617024</v>
      </c>
      <c r="AQ16" s="300"/>
      <c r="BD16" s="91"/>
      <c r="BE16" s="91"/>
      <c r="BG16" s="91"/>
      <c r="BK16" s="91"/>
      <c r="BL16" s="91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</row>
    <row r="17" spans="1:254" ht="25.5" customHeight="1">
      <c r="A17" s="549" t="s">
        <v>558</v>
      </c>
      <c r="B17" s="87">
        <f>+'概況'!E17/'概況'!C17*100</f>
        <v>99.37729099500949</v>
      </c>
      <c r="C17" s="88">
        <f>+'概況'!E17/'概況'!D17*100</f>
        <v>80.65232974910394</v>
      </c>
      <c r="D17" s="88">
        <f>+'概況'!P17/'概況'!O17*100</f>
        <v>78.17301490344158</v>
      </c>
      <c r="E17" s="89">
        <f>+(('概況'!O17*1000)/365)/'概況'!N17*100</f>
        <v>70.05122773000113</v>
      </c>
      <c r="F17" s="89">
        <f>+(('概況'!O17*1000)/365)/'概況'!M17*100</f>
        <v>55.584456287017105</v>
      </c>
      <c r="G17" s="88">
        <f>+'概況'!N17/'概況'!M17*100</f>
        <v>79.34829707946962</v>
      </c>
      <c r="H17" s="282">
        <f>+'概況'!O17/'貸借対照表'!K10*1000</f>
        <v>0.8843821126694056</v>
      </c>
      <c r="I17" s="283">
        <f>'損益計算書'!M11/'概況'!P17</f>
        <v>141.44534270266135</v>
      </c>
      <c r="J17" s="283">
        <f>'費用構成表'!K31/'概況'!P17</f>
        <v>124.48110333673026</v>
      </c>
      <c r="K17" s="88">
        <f>+'概況'!E17/'概況'!V17</f>
        <v>1875.1666666666667</v>
      </c>
      <c r="L17" s="90">
        <f>+'概況'!P17/'概況'!V17*1000</f>
        <v>305014.1666666666</v>
      </c>
      <c r="M17" s="284">
        <f>'損益計算書'!M10/'概況'!V17</f>
        <v>43685.5</v>
      </c>
      <c r="N17" s="283">
        <f>+('貸借対照表'!K37+'貸借対照表'!K45)/'貸借対照表'!K60*100</f>
        <v>44.58948843479495</v>
      </c>
      <c r="O17" s="283">
        <f>+'貸借対照表'!K9/('貸借対照表'!K59+'貸借対照表'!K25)*100</f>
        <v>94.01818592786105</v>
      </c>
      <c r="P17" s="283">
        <f>+'貸借対照表'!K18/'貸借対照表'!K31*100</f>
        <v>6049.002295603037</v>
      </c>
      <c r="Q17" s="283">
        <f>+('貸借対照表'!K19+'貸借対照表'!K20)/'貸借対照表'!K31*100</f>
        <v>6003.937842133145</v>
      </c>
      <c r="R17" s="283">
        <f>+'費用構成表'!K19/('貸借対照表'!K10+'貸借対照表'!K16-'貸借対照表'!K11-'貸借対照表'!K14+'費用構成表'!K19)*100</f>
        <v>3.448858377947775</v>
      </c>
      <c r="S17" s="283">
        <f>+'損益計算書'!M9/'損益計算書'!M23*100</f>
        <v>118.83588675029135</v>
      </c>
      <c r="T17" s="283">
        <f>+('損益計算書'!M10+'損益計算書'!M16)/'費用構成表'!K36*100</f>
        <v>119.07984680910732</v>
      </c>
      <c r="U17" s="285">
        <f>+'費用構成表'!K15/('貸借対照表'!K26+'貸借対照表'!K32+'貸借対照表'!K28+'貸借対照表'!K42)*100</f>
        <v>3.18161481012836</v>
      </c>
      <c r="V17" s="414">
        <f>+'資本的収支'!K24/'費用構成表'!K19*100</f>
        <v>122.9797756778239</v>
      </c>
      <c r="W17" s="283">
        <f>+('損益計算書'!M34+'資本的収支'!K23)/'損益計算書'!M11*100</f>
        <v>53.344317518939036</v>
      </c>
      <c r="X17" s="283">
        <f>+'貸借対照表'!K58/('損益計算書'!M10-'損益計算書'!M12)*100</f>
        <v>0</v>
      </c>
      <c r="Y17" s="449" t="s">
        <v>550</v>
      </c>
      <c r="Z17" s="325">
        <v>2990494</v>
      </c>
      <c r="AA17" s="286">
        <f>+'費用構成表'!K14/'概況'!P17</f>
        <v>21.0523008494141</v>
      </c>
      <c r="AB17" s="287">
        <f>+'費用構成表'!K15/'概況'!P17</f>
        <v>25.99496744686722</v>
      </c>
      <c r="AC17" s="287">
        <f>+'費用構成表'!K19/'概況'!P17</f>
        <v>40.21643803429895</v>
      </c>
      <c r="AD17" s="287">
        <f>+'費用構成表'!K20/'概況'!P17</f>
        <v>9.78834316438854</v>
      </c>
      <c r="AE17" s="287">
        <f>+'費用構成表'!K21/'概況'!P17</f>
        <v>0.25927757453888756</v>
      </c>
      <c r="AF17" s="287">
        <f>+'費用構成表'!K22/'概況'!P17</f>
        <v>0.41965263908506983</v>
      </c>
      <c r="AG17" s="287">
        <f>+'費用構成表'!K23/'概況'!P17</f>
        <v>9.314048254589267</v>
      </c>
      <c r="AH17" s="287">
        <f>+'費用構成表'!K24/'概況'!P17</f>
        <v>2.0384299089932982</v>
      </c>
      <c r="AI17" s="287">
        <f>+'費用構成表'!K25/'概況'!P17</f>
        <v>0.44123633601717954</v>
      </c>
      <c r="AJ17" s="287">
        <f>+'費用構成表'!K26/'概況'!P17</f>
        <v>0.37156744085657223</v>
      </c>
      <c r="AK17" s="287">
        <f>+'費用構成表'!K27/'概況'!P17</f>
        <v>8.278577224555143</v>
      </c>
      <c r="AL17" s="287">
        <f>+'費用構成表'!K28/'概況'!P17</f>
        <v>0</v>
      </c>
      <c r="AM17" s="287">
        <f>+'費用構成表'!K29/'概況'!P17</f>
        <v>0</v>
      </c>
      <c r="AN17" s="287">
        <f>+'費用構成表'!K30/'概況'!P17</f>
        <v>6.30626446312603</v>
      </c>
      <c r="AO17" s="290">
        <f>+'費用構成表'!K31/'概況'!P17</f>
        <v>124.48110333673026</v>
      </c>
      <c r="AP17" s="283">
        <f>+('費用構成表'!K19+'費用構成表'!K15+'費用構成表'!K29)/'概況'!P17</f>
        <v>66.21140548116617</v>
      </c>
      <c r="AQ17" s="300"/>
      <c r="BD17" s="91"/>
      <c r="BE17" s="91"/>
      <c r="BG17" s="91"/>
      <c r="BK17" s="91"/>
      <c r="BL17" s="91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</row>
    <row r="18" spans="1:254" ht="25.5" customHeight="1">
      <c r="A18" s="549" t="s">
        <v>559</v>
      </c>
      <c r="B18" s="87">
        <f>+'概況'!E18/'概況'!C18*100</f>
        <v>99.70710871554968</v>
      </c>
      <c r="C18" s="88">
        <f>+'概況'!E18/'概況'!D18*100</f>
        <v>84.2719614921781</v>
      </c>
      <c r="D18" s="88">
        <f>+'概況'!P18/'概況'!O18*100</f>
        <v>90.70633308940506</v>
      </c>
      <c r="E18" s="89">
        <f>+(('概況'!O18*1000)/365)/'概況'!N18*100</f>
        <v>84.35737188962766</v>
      </c>
      <c r="F18" s="89">
        <f>+(('概況'!O18*1000)/365)/'概況'!M18*100</f>
        <v>56.71210266296002</v>
      </c>
      <c r="G18" s="88">
        <f>+'概況'!N18/'概況'!M18*100</f>
        <v>67.22838963874025</v>
      </c>
      <c r="H18" s="282">
        <f>+'概況'!O18/'貸借対照表'!L10*1000</f>
        <v>0.764262988694466</v>
      </c>
      <c r="I18" s="283">
        <f>'損益計算書'!N11/'概況'!P18</f>
        <v>119.10396887512618</v>
      </c>
      <c r="J18" s="283">
        <f>'費用構成表'!L31/'概況'!P18</f>
        <v>108.58812286611993</v>
      </c>
      <c r="K18" s="88">
        <f>+'概況'!E18/'概況'!V18</f>
        <v>3770.846153846154</v>
      </c>
      <c r="L18" s="90">
        <f>+'概況'!P18/'概況'!V18*1000</f>
        <v>542529.2307692309</v>
      </c>
      <c r="M18" s="284">
        <f>'損益計算書'!N10/'概況'!V18</f>
        <v>70767.69230769231</v>
      </c>
      <c r="N18" s="283">
        <f>+('貸借対照表'!L37+'貸借対照表'!L45)/'貸借対照表'!L60*100</f>
        <v>63.73480600824198</v>
      </c>
      <c r="O18" s="283">
        <f>+'貸借対照表'!L9/('貸借対照表'!L59+'貸借対照表'!L25)*100</f>
        <v>91.51293013041838</v>
      </c>
      <c r="P18" s="283">
        <f>+'貸借対照表'!L18/'貸借対照表'!L31*100</f>
        <v>230.9197866156098</v>
      </c>
      <c r="Q18" s="283">
        <f>+('貸借対照表'!L19+'貸借対照表'!L20)/'貸借対照表'!L31*100</f>
        <v>228.83963566488384</v>
      </c>
      <c r="R18" s="283">
        <f>+'費用構成表'!L19/('貸借対照表'!L10+'貸借対照表'!L16-'貸借対照表'!L11-'貸借対照表'!L14+'費用構成表'!L19)*100</f>
        <v>3.293125786529283</v>
      </c>
      <c r="S18" s="283">
        <f>+'損益計算書'!N9/'損益計算書'!N23*100</f>
        <v>120.24073875956654</v>
      </c>
      <c r="T18" s="283">
        <f>+('損益計算書'!N10+'損益計算書'!N16)/'費用構成表'!L36*100</f>
        <v>120.3365110287925</v>
      </c>
      <c r="U18" s="285">
        <f>+'費用構成表'!L15/('貸借対照表'!L26+'貸借対照表'!L32+'貸借対照表'!L28+'貸借対照表'!L42)*100</f>
        <v>3.4943479394745665</v>
      </c>
      <c r="V18" s="414">
        <f>+'資本的収支'!L24/'費用構成表'!L19*100</f>
        <v>46.271718219940404</v>
      </c>
      <c r="W18" s="283">
        <f>+('損益計算書'!N34+'資本的収支'!L23)/'損益計算書'!N11*100</f>
        <v>32.652679798006254</v>
      </c>
      <c r="X18" s="283">
        <f>+'貸借対照表'!L58/('損益計算書'!N10-'損益計算書'!N12)*100</f>
        <v>0</v>
      </c>
      <c r="Y18" s="449" t="s">
        <v>550</v>
      </c>
      <c r="Z18" s="325">
        <v>3485543</v>
      </c>
      <c r="AA18" s="286">
        <f>+'費用構成表'!L14/'概況'!P18</f>
        <v>16.682121346173478</v>
      </c>
      <c r="AB18" s="287">
        <f>+'費用構成表'!L15/'概況'!P18</f>
        <v>17.269115595331268</v>
      </c>
      <c r="AC18" s="287">
        <f>+'費用構成表'!L19/'概況'!P18</f>
        <v>46.727294381869534</v>
      </c>
      <c r="AD18" s="287">
        <f>+'費用構成表'!L20/'概況'!P18</f>
        <v>8.775705810959494</v>
      </c>
      <c r="AE18" s="287">
        <f>+'費用構成表'!L21/'概況'!P18</f>
        <v>0.09386236544503805</v>
      </c>
      <c r="AF18" s="287">
        <f>+'費用構成表'!L22/'概況'!P18</f>
        <v>0.3643901498394982</v>
      </c>
      <c r="AG18" s="287">
        <f>+'費用構成表'!L23/'概況'!P18</f>
        <v>4.680641099806037</v>
      </c>
      <c r="AH18" s="287">
        <f>+'費用構成表'!L24/'概況'!P18</f>
        <v>0.303563934165901</v>
      </c>
      <c r="AI18" s="287">
        <f>+'費用構成表'!L25/'概況'!P18</f>
        <v>0.26116990506006055</v>
      </c>
      <c r="AJ18" s="287">
        <f>+'費用構成表'!L26/'概況'!P18</f>
        <v>0.07117659736164517</v>
      </c>
      <c r="AK18" s="287">
        <f>+'費用構成表'!L27/'概況'!P18</f>
        <v>7.113406154648881</v>
      </c>
      <c r="AL18" s="287">
        <f>+'費用構成表'!L28/'概況'!P18</f>
        <v>0</v>
      </c>
      <c r="AM18" s="287">
        <f>+'費用構成表'!L29/'概況'!P18</f>
        <v>0</v>
      </c>
      <c r="AN18" s="287">
        <f>+'費用構成表'!L30/'概況'!P18</f>
        <v>6.245675525459103</v>
      </c>
      <c r="AO18" s="290">
        <f>+'費用構成表'!L31/'概況'!P18</f>
        <v>108.58812286611993</v>
      </c>
      <c r="AP18" s="283">
        <f>+('費用構成表'!L19+'費用構成表'!L15+'費用構成表'!L29)/'概況'!P18</f>
        <v>63.996409977200805</v>
      </c>
      <c r="AQ18" s="300"/>
      <c r="BD18" s="91"/>
      <c r="BE18" s="91"/>
      <c r="BG18" s="91"/>
      <c r="BK18" s="91"/>
      <c r="BL18" s="91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</row>
    <row r="19" spans="1:254" ht="25.5" customHeight="1">
      <c r="A19" s="549" t="s">
        <v>560</v>
      </c>
      <c r="B19" s="87">
        <f>+'概況'!E19/'概況'!C19*100</f>
        <v>99.70768904893032</v>
      </c>
      <c r="C19" s="88">
        <f>+'概況'!E19/'概況'!D19*100</f>
        <v>75.92258064516129</v>
      </c>
      <c r="D19" s="88">
        <f>+'概況'!P19/'概況'!O19*100</f>
        <v>85.48054523111254</v>
      </c>
      <c r="E19" s="89">
        <f>+(('概況'!O19*1000)/365)/'概況'!N19*100</f>
        <v>69.75382695906714</v>
      </c>
      <c r="F19" s="89">
        <f>+(('概況'!O19*1000)/365)/'概況'!M19*100</f>
        <v>29.072</v>
      </c>
      <c r="G19" s="88">
        <f>+'概況'!N19/'概況'!M19*100</f>
        <v>41.678</v>
      </c>
      <c r="H19" s="282">
        <f>+'概況'!O19/'貸借対照表'!M10*1000</f>
        <v>0.6154288720218953</v>
      </c>
      <c r="I19" s="283">
        <f>'損益計算書'!O11/'概況'!P19</f>
        <v>300.61429368353515</v>
      </c>
      <c r="J19" s="283">
        <f>'費用構成表'!M31/'概況'!P19</f>
        <v>278.44129041362294</v>
      </c>
      <c r="K19" s="88">
        <f>+'概況'!E19/'概況'!V19</f>
        <v>1307.5555555555557</v>
      </c>
      <c r="L19" s="90">
        <f>+'概況'!P19/'概況'!V19*1000</f>
        <v>251960.55555555553</v>
      </c>
      <c r="M19" s="284">
        <f>'損益計算書'!O10/'概況'!V19</f>
        <v>75873.33333333333</v>
      </c>
      <c r="N19" s="283">
        <f>+('貸借対照表'!M37+'貸借対照表'!M45)/'貸借対照表'!M60*100</f>
        <v>61.09018440483762</v>
      </c>
      <c r="O19" s="283">
        <f>+'貸借対照表'!M9/('貸借対照表'!M59+'貸借対照表'!M25)*100</f>
        <v>96.18296701964586</v>
      </c>
      <c r="P19" s="283">
        <f>+'貸借対照表'!M18/'貸借対照表'!M31*100</f>
        <v>547.5688191407255</v>
      </c>
      <c r="Q19" s="283">
        <f>+('貸借対照表'!M19+'貸借対照表'!M20)/'貸借対照表'!M31*100</f>
        <v>538.008747105737</v>
      </c>
      <c r="R19" s="283">
        <f>+'費用構成表'!M19/('貸借対照表'!M10+'貸借対照表'!M16-'貸借対照表'!M11-'貸借対照表'!M14+'費用構成表'!M19)*100</f>
        <v>3.0080348663782965</v>
      </c>
      <c r="S19" s="283">
        <f>+'損益計算書'!O9/'損益計算書'!O23*100</f>
        <v>110.49376054701368</v>
      </c>
      <c r="T19" s="283">
        <f>+('損益計算書'!O10+'損益計算書'!O16)/'費用構成表'!M36*100</f>
        <v>111.8925065647143</v>
      </c>
      <c r="U19" s="285">
        <f>+'費用構成表'!M15/('貸借対照表'!M26+'貸借対照表'!M32+'貸借対照表'!M28+'貸借対照表'!M42)*100</f>
        <v>5.6825883684226195</v>
      </c>
      <c r="V19" s="414">
        <f>+'資本的収支'!M24/'費用構成表'!M19*100</f>
        <v>161.84602229541426</v>
      </c>
      <c r="W19" s="283">
        <f>+('損益計算書'!O34+'資本的収支'!M23)/'損益計算書'!O11*100</f>
        <v>47.966550606473795</v>
      </c>
      <c r="X19" s="283">
        <f>+'貸借対照表'!M58/('損益計算書'!O10-'損益計算書'!O12)*100</f>
        <v>0</v>
      </c>
      <c r="Y19" s="449" t="s">
        <v>550</v>
      </c>
      <c r="Z19" s="325">
        <v>3358100</v>
      </c>
      <c r="AA19" s="286">
        <f>+'費用構成表'!M14/'概況'!P19</f>
        <v>36.54893071887354</v>
      </c>
      <c r="AB19" s="287">
        <f>+'費用構成表'!M15/'概況'!P19</f>
        <v>42.07603041922347</v>
      </c>
      <c r="AC19" s="287">
        <f>+'費用構成表'!M19/'概況'!P19</f>
        <v>55.69831256656134</v>
      </c>
      <c r="AD19" s="287">
        <f>+'費用構成表'!M20/'概況'!P19</f>
        <v>7.519695543173645</v>
      </c>
      <c r="AE19" s="287">
        <f>+'費用構成表'!M21/'概況'!P19</f>
        <v>0.1993257322023509</v>
      </c>
      <c r="AF19" s="287">
        <f>+'費用構成表'!M22/'概況'!P19</f>
        <v>0.26944252737972657</v>
      </c>
      <c r="AG19" s="287">
        <f>+'費用構成表'!M23/'概況'!P19</f>
        <v>7.547698162631276</v>
      </c>
      <c r="AH19" s="287">
        <f>+'費用構成表'!M24/'概況'!P19</f>
        <v>0.09459152556947847</v>
      </c>
      <c r="AI19" s="287">
        <f>+'費用構成表'!M25/'概況'!P19</f>
        <v>0.11575885996264848</v>
      </c>
      <c r="AJ19" s="287">
        <f>+'費用構成表'!M26/'概況'!P19</f>
        <v>0</v>
      </c>
      <c r="AK19" s="287">
        <f>+'費用構成表'!M27/'概況'!P19</f>
        <v>10.721254870140609</v>
      </c>
      <c r="AL19" s="287">
        <f>+'費用構成表'!M28/'概況'!P19</f>
        <v>96.51312264485843</v>
      </c>
      <c r="AM19" s="287">
        <f>+'費用構成表'!M29/'概況'!P19</f>
        <v>57.90787358691506</v>
      </c>
      <c r="AN19" s="287">
        <f>+'費用構成表'!M30/'概況'!P19</f>
        <v>21.13712684304642</v>
      </c>
      <c r="AO19" s="290">
        <f>+'費用構成表'!M31/'概況'!P19</f>
        <v>278.44129041362294</v>
      </c>
      <c r="AP19" s="283">
        <f>+('費用構成表'!M19+'費用構成表'!M15+'費用構成表'!M29)/'概況'!P19</f>
        <v>155.68221657269987</v>
      </c>
      <c r="AQ19" s="300"/>
      <c r="BD19" s="91"/>
      <c r="BE19" s="91"/>
      <c r="BG19" s="91"/>
      <c r="BK19" s="91"/>
      <c r="BL19" s="91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</row>
    <row r="20" spans="1:254" ht="25.5" customHeight="1">
      <c r="A20" s="549" t="s">
        <v>561</v>
      </c>
      <c r="B20" s="87">
        <f>+'概況'!E20/'概況'!C20*100</f>
        <v>88.92546437808606</v>
      </c>
      <c r="C20" s="88">
        <f>+'概況'!E20/'概況'!D20*100</f>
        <v>73.631337123277</v>
      </c>
      <c r="D20" s="88">
        <f>+'概況'!P20/'概況'!O20*100</f>
        <v>77.30004891769597</v>
      </c>
      <c r="E20" s="89">
        <f>+(('概況'!O20*1000)/365)/'概況'!N20*100</f>
        <v>87.44238768941217</v>
      </c>
      <c r="F20" s="89">
        <f>+(('概況'!O20*1000)/365)/'概況'!M20*100</f>
        <v>81.40530423701816</v>
      </c>
      <c r="G20" s="88">
        <f>+'概況'!N20/'概況'!M20*100</f>
        <v>93.09593023255815</v>
      </c>
      <c r="H20" s="282">
        <f>+'概況'!O20/'貸借対照表'!N10*1000</f>
        <v>0.9370982672506388</v>
      </c>
      <c r="I20" s="283">
        <f>'損益計算書'!P11/'概況'!P20</f>
        <v>125.05566915711161</v>
      </c>
      <c r="J20" s="283">
        <f>'費用構成表'!N31/'概況'!P20</f>
        <v>128.14110499816084</v>
      </c>
      <c r="K20" s="88">
        <f>+'概況'!E20/'概況'!V20</f>
        <v>1719.090909090909</v>
      </c>
      <c r="L20" s="90">
        <f>+'概況'!P20/'概況'!V20*1000</f>
        <v>229848.18181818182</v>
      </c>
      <c r="M20" s="284">
        <f>'損益計算書'!P10/'概況'!V20</f>
        <v>28952.727272727272</v>
      </c>
      <c r="N20" s="283">
        <f>+('貸借対照表'!N37+'貸借対照表'!N45)/'貸借対照表'!N60*100</f>
        <v>51.57683772815418</v>
      </c>
      <c r="O20" s="283">
        <f>+'貸借対照表'!N9/('貸借対照表'!N59+'貸借対照表'!N25)*100</f>
        <v>97.15557148470153</v>
      </c>
      <c r="P20" s="283">
        <f>+'貸借対照表'!N18/'貸借対照表'!N31*100</f>
        <v>1407.1611253196932</v>
      </c>
      <c r="Q20" s="283">
        <f>+('貸借対照表'!N19+'貸借対照表'!N20)/'貸借対照表'!N31*100</f>
        <v>1201.8158567774935</v>
      </c>
      <c r="R20" s="283">
        <f>+'費用構成表'!N19/('貸借対照表'!N10+'貸借対照表'!N16-'貸借対照表'!N11-'貸借対照表'!N14+'費用構成表'!N19)*100</f>
        <v>3.2232682452618033</v>
      </c>
      <c r="S20" s="283">
        <f>+'損益計算書'!P9/'損益計算書'!P23*100</f>
        <v>102.6627719043312</v>
      </c>
      <c r="T20" s="283">
        <f>+('損益計算書'!P10+'損益計算書'!P16)/'費用構成表'!N36*100</f>
        <v>106.798458723974</v>
      </c>
      <c r="U20" s="285">
        <f>+'費用構成表'!N15/('貸借対照表'!N26+'貸借対照表'!N32+'貸借対照表'!N28+'貸借対照表'!N42)*100</f>
        <v>2.783788850495171</v>
      </c>
      <c r="V20" s="414">
        <f>+'資本的収支'!N24/'費用構成表'!N19*100</f>
        <v>59.079455075202766</v>
      </c>
      <c r="W20" s="283">
        <f>+('損益計算書'!P34+'資本的収支'!N23)/'損益計算書'!P11*100</f>
        <v>34.19929028217925</v>
      </c>
      <c r="X20" s="283">
        <f>+'貸借対照表'!N58/('損益計算書'!P10-'損益計算書'!P12)*100</f>
        <v>0</v>
      </c>
      <c r="Y20" s="449" t="s">
        <v>550</v>
      </c>
      <c r="Z20" s="325">
        <v>1728292</v>
      </c>
      <c r="AA20" s="286">
        <f>+'費用構成表'!N14/'概況'!P20</f>
        <v>27.870570692907968</v>
      </c>
      <c r="AB20" s="287">
        <f>+'費用構成表'!N15/'概況'!P20</f>
        <v>19.029161541412712</v>
      </c>
      <c r="AC20" s="287">
        <f>+'費用構成表'!N19/'概況'!P20</f>
        <v>40.181463653874296</v>
      </c>
      <c r="AD20" s="287">
        <f>+'費用構成表'!N20/'概況'!P20</f>
        <v>11.86830833000439</v>
      </c>
      <c r="AE20" s="287">
        <f>+'費用構成表'!N21/'概況'!P20</f>
        <v>0.06961116626389752</v>
      </c>
      <c r="AF20" s="287">
        <f>+'費用構成表'!N22/'概況'!P20</f>
        <v>1.9475305834285872</v>
      </c>
      <c r="AG20" s="287">
        <f>+'費用構成表'!N23/'概況'!P20</f>
        <v>3.592489904403302</v>
      </c>
      <c r="AH20" s="287">
        <f>+'費用構成表'!N24/'概況'!P20</f>
        <v>1.9767989146986351</v>
      </c>
      <c r="AI20" s="287">
        <f>+'費用構成表'!N25/'概況'!P20</f>
        <v>1.487147642910538</v>
      </c>
      <c r="AJ20" s="287">
        <f>+'費用構成表'!N26/'概況'!P20</f>
        <v>0.4453532568928898</v>
      </c>
      <c r="AK20" s="287">
        <f>+'費用構成表'!N27/'概況'!P20</f>
        <v>10.84273018158231</v>
      </c>
      <c r="AL20" s="287">
        <f>+'費用構成表'!N28/'概況'!P20</f>
        <v>0</v>
      </c>
      <c r="AM20" s="287">
        <f>+'費用構成表'!N29/'概況'!P20</f>
        <v>0</v>
      </c>
      <c r="AN20" s="287">
        <f>+'費用構成表'!N30/'概況'!P20</f>
        <v>8.829939129781318</v>
      </c>
      <c r="AO20" s="290">
        <f>+'費用構成表'!N31/'概況'!P20</f>
        <v>128.14110499816084</v>
      </c>
      <c r="AP20" s="283">
        <f>+('費用構成表'!N19+'費用構成表'!N15+'費用構成表'!N29)/'概況'!P20</f>
        <v>59.21062519528701</v>
      </c>
      <c r="AQ20" s="300"/>
      <c r="BD20" s="91"/>
      <c r="BE20" s="91"/>
      <c r="BG20" s="91"/>
      <c r="BK20" s="91"/>
      <c r="BL20" s="91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</row>
    <row r="21" spans="1:254" ht="25.5" customHeight="1">
      <c r="A21" s="549" t="s">
        <v>562</v>
      </c>
      <c r="B21" s="87">
        <f>+'概況'!E21/'概況'!C21*100</f>
        <v>99.43533150120234</v>
      </c>
      <c r="C21" s="88">
        <f>+'概況'!E21/'概況'!D21*100</f>
        <v>88.39877078124105</v>
      </c>
      <c r="D21" s="88">
        <f>+'概況'!P21/'概況'!O21*100</f>
        <v>85.8999064991046</v>
      </c>
      <c r="E21" s="89">
        <f>+(('概況'!O21*1000)/365)/'概況'!N21*100</f>
        <v>77.47230654483286</v>
      </c>
      <c r="F21" s="89">
        <f>+(('概況'!O21*1000)/365)/'概況'!M21*100</f>
        <v>61.101099899199305</v>
      </c>
      <c r="G21" s="88">
        <f>+'概況'!N21/'概況'!M21*100</f>
        <v>78.86831130274969</v>
      </c>
      <c r="H21" s="282">
        <f>+'概況'!O21/'貸借対照表'!O10*1000</f>
        <v>0.4627088939892794</v>
      </c>
      <c r="I21" s="283">
        <f>'損益計算書'!Q11/'概況'!P21</f>
        <v>119.02324011091494</v>
      </c>
      <c r="J21" s="283">
        <f>'費用構成表'!O31/'概況'!P21</f>
        <v>233.0787381673207</v>
      </c>
      <c r="K21" s="88">
        <f>+'概況'!E21/'概況'!V21</f>
        <v>2894.5625</v>
      </c>
      <c r="L21" s="90">
        <f>+'概況'!P21/'概況'!V21*1000</f>
        <v>338773.125</v>
      </c>
      <c r="M21" s="284">
        <f>'損益計算書'!Q10/'概況'!V21</f>
        <v>43728.0625</v>
      </c>
      <c r="N21" s="283">
        <f>+('貸借対照表'!O37+'貸借対照表'!O45)/'貸借対照表'!O60*100</f>
        <v>56.42269124773143</v>
      </c>
      <c r="O21" s="283">
        <f>+'貸借対照表'!O9/('貸借対照表'!O59+'貸借対照表'!O25)*100</f>
        <v>84.69709545320585</v>
      </c>
      <c r="P21" s="283">
        <f>+'貸借対照表'!O18/'貸借対照表'!O31*100</f>
        <v>1043.7820262414118</v>
      </c>
      <c r="Q21" s="283">
        <f>+('貸借対照表'!O19+'貸借対照表'!O20)/'貸借対照表'!O31*100</f>
        <v>1042.9808436161982</v>
      </c>
      <c r="R21" s="283">
        <f>+'費用構成表'!O19/('貸借対照表'!O10+'貸借対照表'!O16-'貸借対照表'!O11-'貸借対照表'!O14+'費用構成表'!O19)*100</f>
        <v>4.494185838747257</v>
      </c>
      <c r="S21" s="283">
        <f>+'損益計算書'!Q9/'損益計算書'!Q23*100</f>
        <v>80.97231133779925</v>
      </c>
      <c r="T21" s="283">
        <f>+('損益計算書'!Q10+'損益計算書'!Q16)/'費用構成表'!O36*100</f>
        <v>81.32307444138902</v>
      </c>
      <c r="U21" s="285">
        <f>+'費用構成表'!O15/('貸借対照表'!O26+'貸借対照表'!O32+'貸借対照表'!O28+'貸借対照表'!O42)*100</f>
        <v>3.599459997936521</v>
      </c>
      <c r="V21" s="414">
        <f>+'資本的収支'!O24/'費用構成表'!O19*100</f>
        <v>49.9207236491612</v>
      </c>
      <c r="W21" s="283">
        <f>+('損益計算書'!Q34+'資本的収支'!O23)/'損益計算書'!Q11*100</f>
        <v>86.94257149500116</v>
      </c>
      <c r="X21" s="283">
        <f>+'貸借対照表'!O58/('損益計算書'!Q10-'損益計算書'!Q12)*100</f>
        <v>31.47808526233512</v>
      </c>
      <c r="Y21" s="449" t="s">
        <v>550</v>
      </c>
      <c r="Z21" s="325">
        <v>6862196</v>
      </c>
      <c r="AA21" s="286">
        <f>+'費用構成表'!O14/'概況'!P21</f>
        <v>25.02485992653638</v>
      </c>
      <c r="AB21" s="287">
        <f>+'費用構成表'!O15/'概況'!P21</f>
        <v>45.56921390975155</v>
      </c>
      <c r="AC21" s="287">
        <f>+'費用構成表'!O19/'概況'!P21</f>
        <v>116.00923922167675</v>
      </c>
      <c r="AD21" s="287">
        <f>+'費用構成表'!O20/'概況'!P21</f>
        <v>10.26036967956062</v>
      </c>
      <c r="AE21" s="287">
        <f>+'費用構成表'!O21/'概況'!P21</f>
        <v>0.21935771912249533</v>
      </c>
      <c r="AF21" s="287">
        <f>+'費用構成表'!O22/'概況'!P21</f>
        <v>1.3716775792058475</v>
      </c>
      <c r="AG21" s="287">
        <f>+'費用構成表'!O23/'概況'!P21</f>
        <v>0.3997882063401576</v>
      </c>
      <c r="AH21" s="287">
        <f>+'費用構成表'!O24/'概況'!P21</f>
        <v>5.096884530022859</v>
      </c>
      <c r="AI21" s="287">
        <f>+'費用構成表'!O25/'概況'!P21</f>
        <v>0.30071747869610377</v>
      </c>
      <c r="AJ21" s="287">
        <f>+'費用構成表'!O26/'概況'!P21</f>
        <v>0.03634438239455978</v>
      </c>
      <c r="AK21" s="287">
        <f>+'費用構成表'!O27/'概況'!P21</f>
        <v>7.239911666546749</v>
      </c>
      <c r="AL21" s="287">
        <f>+'費用構成表'!O28/'概況'!P21</f>
        <v>0</v>
      </c>
      <c r="AM21" s="287">
        <f>+'費用構成表'!O29/'概況'!P21</f>
        <v>0</v>
      </c>
      <c r="AN21" s="287">
        <f>+'費用構成表'!O30/'概況'!P21</f>
        <v>21.55037386746661</v>
      </c>
      <c r="AO21" s="290">
        <f>+'費用構成表'!O31/'概況'!P21</f>
        <v>233.0787381673207</v>
      </c>
      <c r="AP21" s="283">
        <f>+('費用構成表'!O19+'費用構成表'!O15+'費用構成表'!O29)/'概況'!P21</f>
        <v>161.5784531314283</v>
      </c>
      <c r="AQ21" s="300"/>
      <c r="BD21" s="91"/>
      <c r="BE21" s="91"/>
      <c r="BG21" s="91"/>
      <c r="BK21" s="91"/>
      <c r="BL21" s="91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</row>
    <row r="22" spans="1:254" ht="25.5" customHeight="1">
      <c r="A22" s="550" t="s">
        <v>563</v>
      </c>
      <c r="B22" s="87">
        <f>+'概況'!E22/'概況'!C22*100</f>
        <v>98.37492361810705</v>
      </c>
      <c r="C22" s="88">
        <f>+'概況'!E22/'概況'!D22*100</f>
        <v>101.65017064846415</v>
      </c>
      <c r="D22" s="88">
        <f>+'概況'!P22/'概況'!O22*100</f>
        <v>87.77526504233697</v>
      </c>
      <c r="E22" s="89">
        <f>+(('概況'!O22*1000)/365)/'概況'!N22*100</f>
        <v>72.875476744672</v>
      </c>
      <c r="F22" s="89">
        <f>+(('概況'!O22*1000)/365)/'概況'!M22*100</f>
        <v>53.60080187103241</v>
      </c>
      <c r="G22" s="88">
        <f>+'概況'!N22/'概況'!M22*100</f>
        <v>73.55121951219512</v>
      </c>
      <c r="H22" s="282">
        <f>+'概況'!O22/'貸借対照表'!P10*1000</f>
        <v>0.7202051069327741</v>
      </c>
      <c r="I22" s="283">
        <f>'損益計算書'!R11/'概況'!P22</f>
        <v>251.62120052210196</v>
      </c>
      <c r="J22" s="283">
        <f>'費用構成表'!P31/'概況'!P22</f>
        <v>249.67169783986694</v>
      </c>
      <c r="K22" s="88">
        <f>+'概況'!E22/'概況'!V22</f>
        <v>3503.9411764705883</v>
      </c>
      <c r="L22" s="90">
        <f>+'概況'!P22/'概況'!V22*1000</f>
        <v>414162.9411764706</v>
      </c>
      <c r="M22" s="284">
        <f>'損益計算書'!R10/'概況'!V22</f>
        <v>105268.17647058824</v>
      </c>
      <c r="N22" s="283">
        <f>+('貸借対照表'!P37+'貸借対照表'!P45)/'貸借対照表'!P60*100</f>
        <v>71.5824838163916</v>
      </c>
      <c r="O22" s="283">
        <f>+'貸借対照表'!P9/('貸借対照表'!P59+'貸借対照表'!P25)*100</f>
        <v>86.62087414997927</v>
      </c>
      <c r="P22" s="283">
        <f>+'貸借対照表'!P18/'貸借対照表'!P31*100</f>
        <v>1868.4481401497567</v>
      </c>
      <c r="Q22" s="283">
        <f>+('貸借対照表'!P19+'貸借対照表'!P20)/'貸借対照表'!P31*100</f>
        <v>1849.906149716431</v>
      </c>
      <c r="R22" s="283">
        <f>+'費用構成表'!P19/('貸借対照表'!P10+'貸借対照表'!P16-'貸借対照表'!P11-'貸借対照表'!P14+'費用構成表'!P19)*100</f>
        <v>3.2177107972985017</v>
      </c>
      <c r="S22" s="283">
        <f>+'損益計算書'!R9/'損益計算書'!R23*100</f>
        <v>101.00344505792731</v>
      </c>
      <c r="T22" s="283">
        <f>+('損益計算書'!R10+'損益計算書'!R16)/'費用構成表'!P36*100</f>
        <v>101.74278070824052</v>
      </c>
      <c r="U22" s="285">
        <f>+'費用構成表'!P15/('貸借対照表'!P26+'貸借対照表'!P32+'貸借対照表'!P28+'貸借対照表'!P42)*100</f>
        <v>4.545728424113153</v>
      </c>
      <c r="V22" s="414">
        <f>+'資本的収支'!P24/'費用構成表'!P19*100</f>
        <v>67.56657667566577</v>
      </c>
      <c r="W22" s="283">
        <f>+('損益計算書'!R34+'資本的収支'!P23)/'損益計算書'!R11*100</f>
        <v>23.099931305306427</v>
      </c>
      <c r="X22" s="283">
        <f>+'貸借対照表'!P58/('損益計算書'!R10-'損益計算書'!R12)*100</f>
        <v>23.676112382994916</v>
      </c>
      <c r="Y22" s="449" t="s">
        <v>550</v>
      </c>
      <c r="Z22" s="325">
        <v>3651252</v>
      </c>
      <c r="AA22" s="286">
        <f>+'費用構成表'!P14/'概況'!P22</f>
        <v>18.32839305928187</v>
      </c>
      <c r="AB22" s="287">
        <f>+'費用構成表'!P15/'概況'!P22</f>
        <v>23.573558005729485</v>
      </c>
      <c r="AC22" s="287">
        <f>+'費用構成表'!P19/'概況'!P22</f>
        <v>51.135884285383554</v>
      </c>
      <c r="AD22" s="287">
        <f>+'費用構成表'!P20/'概況'!P22</f>
        <v>1.089511516496065</v>
      </c>
      <c r="AE22" s="287">
        <f>+'費用構成表'!P21/'概況'!P22</f>
        <v>0.10993115809776487</v>
      </c>
      <c r="AF22" s="287">
        <f>+'費用構成表'!P22/'概況'!P22</f>
        <v>0.8665245420600303</v>
      </c>
      <c r="AG22" s="287">
        <f>+'費用構成表'!P23/'概況'!P22</f>
        <v>6.134130215871275</v>
      </c>
      <c r="AH22" s="287">
        <f>+'費用構成表'!P24/'概況'!P22</f>
        <v>0.48148142887780737</v>
      </c>
      <c r="AI22" s="287">
        <f>+'費用構成表'!P25/'概況'!P22</f>
        <v>0</v>
      </c>
      <c r="AJ22" s="287">
        <f>+'費用構成表'!P26/'概況'!P22</f>
        <v>0.2462798813197988</v>
      </c>
      <c r="AK22" s="287">
        <f>+'費用構成表'!P27/'概況'!P22</f>
        <v>7.0999336720273485</v>
      </c>
      <c r="AL22" s="287">
        <f>+'費用構成表'!P28/'概況'!P22</f>
        <v>134.57519561070734</v>
      </c>
      <c r="AM22" s="287">
        <f>+'費用構成表'!P29/'概況'!P22</f>
        <v>80.7451457724084</v>
      </c>
      <c r="AN22" s="287">
        <f>+'費用構成表'!P30/'概況'!P22</f>
        <v>6.030874464014589</v>
      </c>
      <c r="AO22" s="290">
        <f>+'費用構成表'!P31/'概況'!P22</f>
        <v>249.67169783986694</v>
      </c>
      <c r="AP22" s="283">
        <f>+('費用構成表'!P19+'費用構成表'!P15+'費用構成表'!P29)/'概況'!P22</f>
        <v>155.45458806352144</v>
      </c>
      <c r="AQ22" s="300"/>
      <c r="BD22" s="91"/>
      <c r="BE22" s="91"/>
      <c r="BG22" s="91"/>
      <c r="BK22" s="91"/>
      <c r="BL22" s="91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</row>
    <row r="23" spans="1:254" ht="25.5" customHeight="1">
      <c r="A23" s="550" t="s">
        <v>564</v>
      </c>
      <c r="B23" s="87">
        <f>+'概況'!E23/'概況'!C23*100</f>
        <v>76.38225255972696</v>
      </c>
      <c r="C23" s="88">
        <f>+'概況'!E23/'概況'!D23*100</f>
        <v>86.07692307692307</v>
      </c>
      <c r="D23" s="88">
        <f>+'概況'!P23/'概況'!O23*100</f>
        <v>85.50129826618644</v>
      </c>
      <c r="E23" s="89">
        <f>+(('概況'!O23*1000)/365)/'概況'!N23*100</f>
        <v>84.21841201136972</v>
      </c>
      <c r="F23" s="89">
        <f>+(('概況'!O23*1000)/365)/'概況'!M23*100</f>
        <v>74.76477495107632</v>
      </c>
      <c r="G23" s="88">
        <f>+'概況'!N23/'概況'!M23*100</f>
        <v>88.77485714285714</v>
      </c>
      <c r="H23" s="282">
        <f>+'概況'!O23/'貸借対照表'!Q10*1000</f>
        <v>0.5879922612949157</v>
      </c>
      <c r="I23" s="283">
        <f>'損益計算書'!S11/'概況'!P23</f>
        <v>173.82405956112854</v>
      </c>
      <c r="J23" s="283">
        <f>'費用構成表'!Q31/'概況'!P23</f>
        <v>176.90566222570533</v>
      </c>
      <c r="K23" s="88">
        <f>+'概況'!E23/'概況'!V23</f>
        <v>2061.315789473684</v>
      </c>
      <c r="L23" s="90">
        <f>+'概況'!P23/'概況'!V23*1000</f>
        <v>268631.5789473684</v>
      </c>
      <c r="M23" s="284">
        <f>'損益計算書'!S10/'概況'!V23</f>
        <v>47451.71052631579</v>
      </c>
      <c r="N23" s="283">
        <f>+('貸借対照表'!Q37+'貸借対照表'!Q45)/'貸借対照表'!Q60*100</f>
        <v>56.02024948387074</v>
      </c>
      <c r="O23" s="283">
        <f>+'貸借対照表'!Q9/('貸借対照表'!Q59+'貸借対照表'!Q25)*100</f>
        <v>92.25246573183637</v>
      </c>
      <c r="P23" s="283">
        <f>+'貸借対照表'!Q18/'貸借対照表'!Q31*100</f>
        <v>355.42829863337755</v>
      </c>
      <c r="Q23" s="283">
        <f>+('貸借対照表'!Q19+'貸借対照表'!Q20)/'貸借対照表'!Q31*100</f>
        <v>353.398885611275</v>
      </c>
      <c r="R23" s="283">
        <f>+'費用構成表'!Q19/('貸借対照表'!Q10+'貸借対照表'!Q16-'貸借対照表'!Q11-'貸借対照表'!Q14+'費用構成表'!Q19)*100</f>
        <v>3.196347865997161</v>
      </c>
      <c r="S23" s="283">
        <f>+'損益計算書'!S9/'損益計算書'!S23*100</f>
        <v>112.20651860082593</v>
      </c>
      <c r="T23" s="283">
        <f>+('損益計算書'!S10+'損益計算書'!S16)/'費用構成表'!Q36*100</f>
        <v>112.9968071737816</v>
      </c>
      <c r="U23" s="285">
        <f>+'費用構成表'!Q15/('貸借対照表'!Q26+'貸借対照表'!Q32+'貸借対照表'!Q28+'貸借対照表'!Q42)*100</f>
        <v>4.474017215331496</v>
      </c>
      <c r="V23" s="414">
        <f>+'資本的収支'!Q24/'費用構成表'!Q19*100</f>
        <v>81.49505621580265</v>
      </c>
      <c r="W23" s="283">
        <f>+('損益計算書'!S34+'資本的収支'!Q23)/'損益計算書'!S11*100</f>
        <v>53.598069427568596</v>
      </c>
      <c r="X23" s="283">
        <f>+'貸借対照表'!Q$58/('損益計算書'!S10-'損益計算書'!S12)*100</f>
        <v>0</v>
      </c>
      <c r="Y23" s="449" t="s">
        <v>550</v>
      </c>
      <c r="Z23" s="325">
        <v>9781746</v>
      </c>
      <c r="AA23" s="286">
        <f>+'費用構成表'!Q14/'概況'!P23</f>
        <v>32.38156347962382</v>
      </c>
      <c r="AB23" s="287">
        <f>+'費用構成表'!Q15/'概況'!P23</f>
        <v>42.8719631661442</v>
      </c>
      <c r="AC23" s="287">
        <f>+'費用構成表'!Q19/'概況'!P23</f>
        <v>61.7146355799373</v>
      </c>
      <c r="AD23" s="287">
        <f>+'費用構成表'!Q20/'概況'!P23</f>
        <v>10.1391065830721</v>
      </c>
      <c r="AE23" s="287">
        <f>+'費用構成表'!Q21/'概況'!P23</f>
        <v>0.10952194357366771</v>
      </c>
      <c r="AF23" s="287">
        <f>+'費用構成表'!Q22/'概況'!P23</f>
        <v>0.9313283699059561</v>
      </c>
      <c r="AG23" s="287">
        <f>+'費用構成表'!Q23/'概況'!P23</f>
        <v>6.890869905956113</v>
      </c>
      <c r="AH23" s="287">
        <f>+'費用構成表'!Q24/'概況'!P23</f>
        <v>1.1114811912225706</v>
      </c>
      <c r="AI23" s="287">
        <f>+'費用構成表'!Q25/'概況'!P23</f>
        <v>1.9605211598746082</v>
      </c>
      <c r="AJ23" s="287">
        <f>+'費用構成表'!Q26/'概況'!P23</f>
        <v>0.5983542319749217</v>
      </c>
      <c r="AK23" s="287">
        <f>+'費用構成表'!Q27/'概況'!P23</f>
        <v>12.86814263322884</v>
      </c>
      <c r="AL23" s="287">
        <f>+'費用構成表'!Q28/'概況'!P23</f>
        <v>0</v>
      </c>
      <c r="AM23" s="287">
        <f>+'費用構成表'!Q29/'概況'!P23</f>
        <v>0</v>
      </c>
      <c r="AN23" s="287">
        <f>+'費用構成表'!Q30/'概況'!P23</f>
        <v>5.328173981191223</v>
      </c>
      <c r="AO23" s="290">
        <f>+'費用構成表'!Q31/'概況'!P23</f>
        <v>176.90566222570533</v>
      </c>
      <c r="AP23" s="283">
        <f>+('費用構成表'!Q19+'費用構成表'!Q15+'費用構成表'!Q29)/'概況'!P23</f>
        <v>104.5865987460815</v>
      </c>
      <c r="AQ23" s="300"/>
      <c r="BD23" s="91"/>
      <c r="BE23" s="91"/>
      <c r="BG23" s="91"/>
      <c r="BK23" s="91"/>
      <c r="BL23" s="91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</row>
    <row r="24" spans="1:254" ht="25.5" customHeight="1">
      <c r="A24" s="550" t="s">
        <v>58</v>
      </c>
      <c r="B24" s="87">
        <f>+'概況'!E24/'概況'!C24*100</f>
        <v>100</v>
      </c>
      <c r="C24" s="88">
        <f>+'概況'!E24/'概況'!D24*100</f>
        <v>87.94999999999999</v>
      </c>
      <c r="D24" s="88">
        <f>+'概況'!P24/'概況'!O24*100</f>
        <v>94.72304038004751</v>
      </c>
      <c r="E24" s="89">
        <f>+(('概況'!O24*1000)/365)/'概況'!N24*100</f>
        <v>76.69046925094725</v>
      </c>
      <c r="F24" s="89">
        <f>+(('概況'!O24*1000)/365)/'概況'!M24*100</f>
        <v>64.07914764079148</v>
      </c>
      <c r="G24" s="88">
        <f>+'概況'!N24/'概況'!M24*100</f>
        <v>83.55555555555556</v>
      </c>
      <c r="H24" s="282">
        <f>+'概況'!O24/'貸借対照表'!R10*1000</f>
        <v>1.7507031921847944</v>
      </c>
      <c r="I24" s="283">
        <f>'損益計算書'!T11/'概況'!P24</f>
        <v>169.68283582089552</v>
      </c>
      <c r="J24" s="283">
        <f>'費用構成表'!R31/'概況'!P24</f>
        <v>155.73543572460278</v>
      </c>
      <c r="K24" s="88">
        <f>+'概況'!E24/'概況'!V24</f>
        <v>7036</v>
      </c>
      <c r="L24" s="90">
        <f>+'概況'!P24/'概況'!V24*1000</f>
        <v>996960</v>
      </c>
      <c r="M24" s="284">
        <f>'損益計算書'!T10/'概況'!V24</f>
        <v>169383</v>
      </c>
      <c r="N24" s="283">
        <f>+('貸借対照表'!R37+'貸借対照表'!R45)/'貸借対照表'!R60*100</f>
        <v>91.15990785095256</v>
      </c>
      <c r="O24" s="283">
        <f>+'貸借対照表'!R9/('貸借対照表'!R59+'貸借対照表'!R25)*100</f>
        <v>44.22709440879927</v>
      </c>
      <c r="P24" s="283">
        <f>+'貸借対照表'!R18/'貸借対照表'!R31*100</f>
        <v>21227.86111111111</v>
      </c>
      <c r="Q24" s="283">
        <f>+('貸借対照表'!R19+'貸借対照表'!R20)/'貸借対照表'!R31*100</f>
        <v>21092.888888888887</v>
      </c>
      <c r="R24" s="283">
        <f>+'費用構成表'!R19/('貸借対照表'!R10+'貸借対照表'!R16-'貸借対照表'!R11-'貸借対照表'!R14+'費用構成表'!R19)*100</f>
        <v>5.408127614437202</v>
      </c>
      <c r="S24" s="283">
        <f>+'損益計算書'!T9/'損益計算書'!T23*100</f>
        <v>109.97540276364761</v>
      </c>
      <c r="T24" s="283">
        <f>+('損益計算書'!T10+'損益計算書'!T16)/'費用構成表'!R36*100</f>
        <v>110.00373562107922</v>
      </c>
      <c r="U24" s="285">
        <f>+'費用構成表'!R15/('貸借対照表'!R26+'貸借対照表'!R32+'貸借対照表'!R28+'貸借対照表'!R42)*100</f>
        <v>6.516307823491793</v>
      </c>
      <c r="V24" s="414">
        <f>+'資本的収支'!R24/'費用構成表'!R19*100</f>
        <v>14.535560470259574</v>
      </c>
      <c r="W24" s="283">
        <f>+('損益計算書'!T34+'資本的収支'!R23)/'損益計算書'!T11*100</f>
        <v>7.470133063777213</v>
      </c>
      <c r="X24" s="283">
        <f>+'貸借対照表'!R58/('損益計算書'!T10-'損益計算書'!T12)*100</f>
        <v>0</v>
      </c>
      <c r="Y24" s="449" t="s">
        <v>550</v>
      </c>
      <c r="Z24" s="325">
        <v>117275</v>
      </c>
      <c r="AA24" s="286">
        <f>+'費用構成表'!R14/'概況'!P24</f>
        <v>8.571056010271224</v>
      </c>
      <c r="AB24" s="287">
        <f>+'費用構成表'!R15/'概況'!P24</f>
        <v>7.6653025196597655</v>
      </c>
      <c r="AC24" s="287">
        <f>+'費用構成表'!R19/'概況'!P24</f>
        <v>34.46878510672444</v>
      </c>
      <c r="AD24" s="287">
        <f>+'費用構成表'!R20/'概況'!P24</f>
        <v>0</v>
      </c>
      <c r="AE24" s="287">
        <f>+'費用構成表'!R21/'概況'!P24</f>
        <v>1.173567645642754</v>
      </c>
      <c r="AF24" s="287">
        <f>+'費用構成表'!R22/'概況'!P24</f>
        <v>0.4353233830845771</v>
      </c>
      <c r="AG24" s="287">
        <f>+'費用構成表'!R23/'概況'!P24</f>
        <v>2.051235756700369</v>
      </c>
      <c r="AH24" s="287">
        <f>+'費用構成表'!R24/'概況'!P24</f>
        <v>0.03209757663296421</v>
      </c>
      <c r="AI24" s="287">
        <f>+'費用構成表'!R25/'概況'!P24</f>
        <v>0</v>
      </c>
      <c r="AJ24" s="287">
        <f>+'費用構成表'!R26/'概況'!P24</f>
        <v>0</v>
      </c>
      <c r="AK24" s="287">
        <f>+'費用構成表'!R27/'概況'!P24</f>
        <v>1.3139945434119724</v>
      </c>
      <c r="AL24" s="287">
        <f>+'費用構成表'!R28/'概況'!P24</f>
        <v>92.73692023752206</v>
      </c>
      <c r="AM24" s="287">
        <f>+'費用構成表'!R29/'概況'!P24</f>
        <v>55.64215214251324</v>
      </c>
      <c r="AN24" s="287">
        <f>+'費用構成表'!R30/'概況'!P24</f>
        <v>7.2871529449526555</v>
      </c>
      <c r="AO24" s="290">
        <f>+'費用構成表'!R31/'概況'!P24</f>
        <v>155.73543572460278</v>
      </c>
      <c r="AP24" s="283">
        <f>+('費用構成表'!R19+'費用構成表'!R15+'費用構成表'!R29)/'概況'!P24</f>
        <v>97.77623976889744</v>
      </c>
      <c r="AQ24" s="300"/>
      <c r="BD24" s="91"/>
      <c r="BE24" s="91"/>
      <c r="BG24" s="91"/>
      <c r="BK24" s="91"/>
      <c r="BL24" s="91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</row>
    <row r="25" spans="1:254" ht="25.5" customHeight="1">
      <c r="A25" s="549" t="s">
        <v>565</v>
      </c>
      <c r="B25" s="87">
        <f>+'概況'!E25/'概況'!C25*100</f>
        <v>99.43038458597752</v>
      </c>
      <c r="C25" s="88">
        <f>+'概況'!E25/'概況'!D25*100</f>
        <v>86.69666666666667</v>
      </c>
      <c r="D25" s="88">
        <f>+'概況'!P25/'概況'!O25*100</f>
        <v>91.39993753729982</v>
      </c>
      <c r="E25" s="89">
        <f>+(('概況'!O25*1000)/365)/'概況'!N25*100</f>
        <v>78.08303685362495</v>
      </c>
      <c r="F25" s="89">
        <f>+(('概況'!O25*1000)/365)/'概況'!M25*100</f>
        <v>47.63485049344528</v>
      </c>
      <c r="G25" s="88">
        <f>+'概況'!N25/'概況'!M25*100</f>
        <v>61.005376344086024</v>
      </c>
      <c r="H25" s="282">
        <f>+'概況'!O25/'貸借対照表'!S10*1000</f>
        <v>0.7019594513050129</v>
      </c>
      <c r="I25" s="283">
        <f>'損益計算書'!U11/'概況'!P25</f>
        <v>75.81102980232153</v>
      </c>
      <c r="J25" s="283">
        <f>'費用構成表'!S31/'概況'!P25</f>
        <v>73.50979934434216</v>
      </c>
      <c r="K25" s="88">
        <f>+'概況'!E25/'概況'!V25</f>
        <v>4334.833333333333</v>
      </c>
      <c r="L25" s="90">
        <f>+'概況'!P25/'概況'!V25*1000</f>
        <v>492635</v>
      </c>
      <c r="M25" s="284">
        <f>'損益計算書'!U10/'概況'!V25</f>
        <v>38507.166666666664</v>
      </c>
      <c r="N25" s="283">
        <f>+('貸借対照表'!S37+'貸借対照表'!S45)/'貸借対照表'!S60*100</f>
        <v>86.91578559192654</v>
      </c>
      <c r="O25" s="283">
        <f>+'貸借対照表'!S9/('貸借対照表'!S59+'貸借対照表'!S25)*100</f>
        <v>95.8028155483345</v>
      </c>
      <c r="P25" s="283">
        <f>+'貸借対照表'!S18/'貸借対照表'!S31*100</f>
        <v>480.35350870581135</v>
      </c>
      <c r="Q25" s="283">
        <f>+('貸借対照表'!S19+'貸借対照表'!S20)/'貸借対照表'!S31*100</f>
        <v>468.73822265772213</v>
      </c>
      <c r="R25" s="283">
        <f>+'費用構成表'!S19/('貸借対照表'!S10+'貸借対照表'!S16-'貸借対照表'!S11-'貸借対照表'!S14+'費用構成表'!S19)*100</f>
        <v>1.8870786917427602</v>
      </c>
      <c r="S25" s="283">
        <f>+'損益計算書'!U9/'損益計算書'!U23*100</f>
        <v>106.32701965139124</v>
      </c>
      <c r="T25" s="283">
        <f>+('損益計算書'!U10+'損益計算書'!U16)/'費用構成表'!S36*100</f>
        <v>106.56657369315134</v>
      </c>
      <c r="U25" s="285">
        <f>+'費用構成表'!S15/('貸借対照表'!S26+'貸借対照表'!S32+'貸借対照表'!S28+'貸借対照表'!S42)*100</f>
        <v>3.200104269206628</v>
      </c>
      <c r="V25" s="414">
        <f>+'資本的収支'!S24/'費用構成表'!S19*100</f>
        <v>28.505966258197148</v>
      </c>
      <c r="W25" s="283">
        <f>+('損益計算書'!U34+'資本的収支'!S23)/'損益計算書'!U11*100</f>
        <v>19.4039708500868</v>
      </c>
      <c r="X25" s="283">
        <f>+'貸借対照表'!S58/('損益計算書'!U10-'損益計算書'!U$12)*100</f>
        <v>0</v>
      </c>
      <c r="Y25" s="449" t="s">
        <v>550</v>
      </c>
      <c r="Z25" s="325">
        <v>583106</v>
      </c>
      <c r="AA25" s="286">
        <f>+'費用構成表'!S14/'概況'!P25</f>
        <v>15.471562786511988</v>
      </c>
      <c r="AB25" s="287">
        <f>+'費用構成表'!S15/'概況'!P25</f>
        <v>6.3129903478234395</v>
      </c>
      <c r="AC25" s="287">
        <f>+'費用構成表'!S19/'概況'!P25</f>
        <v>29.45825340600377</v>
      </c>
      <c r="AD25" s="287">
        <f>+'費用構成表'!S20/'概況'!P25</f>
        <v>9.024599010085222</v>
      </c>
      <c r="AE25" s="287">
        <f>+'費用構成表'!S21/'概況'!P25</f>
        <v>0.026050388895091363</v>
      </c>
      <c r="AF25" s="287">
        <f>+'費用構成表'!S22/'概況'!P25</f>
        <v>0.5795365737310585</v>
      </c>
      <c r="AG25" s="287">
        <f>+'費用構成表'!S23/'概況'!P25</f>
        <v>5.352170809355135</v>
      </c>
      <c r="AH25" s="287">
        <f>+'費用構成表'!S24/'概況'!P25</f>
        <v>0.163068668148494</v>
      </c>
      <c r="AI25" s="287">
        <f>+'費用構成表'!S25/'概況'!P25</f>
        <v>0.22802548201677375</v>
      </c>
      <c r="AJ25" s="287">
        <f>+'費用構成表'!S26/'概況'!P25</f>
        <v>0</v>
      </c>
      <c r="AK25" s="287">
        <f>+'費用構成表'!S27/'概況'!P25</f>
        <v>3.425118664596168</v>
      </c>
      <c r="AL25" s="287">
        <f>+'費用構成表'!S28/'概況'!P25</f>
        <v>0</v>
      </c>
      <c r="AM25" s="287">
        <f>+'費用構成表'!S29/'概況'!P25</f>
        <v>0</v>
      </c>
      <c r="AN25" s="287">
        <f>+'費用構成表'!S30/'概況'!P25</f>
        <v>3.4684232071750216</v>
      </c>
      <c r="AO25" s="290">
        <f>+'費用構成表'!S31/'概況'!P25</f>
        <v>73.50979934434216</v>
      </c>
      <c r="AP25" s="283">
        <f>+('費用構成表'!S19+'費用構成表'!S15+'費用構成表'!S29)/'概況'!P25</f>
        <v>35.77124375382721</v>
      </c>
      <c r="AQ25" s="300"/>
      <c r="BD25" s="91"/>
      <c r="BE25" s="91"/>
      <c r="BG25" s="91"/>
      <c r="BK25" s="91"/>
      <c r="BL25" s="91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</row>
    <row r="26" spans="1:254" ht="25.5" customHeight="1">
      <c r="A26" s="549" t="s">
        <v>566</v>
      </c>
      <c r="B26" s="87">
        <f>+'概況'!E26/'概況'!C26*100</f>
        <v>99.08625912499379</v>
      </c>
      <c r="C26" s="88">
        <f>+'概況'!E26/'概況'!D26*100</f>
        <v>77.03861003861003</v>
      </c>
      <c r="D26" s="88">
        <f>+'概況'!P26/'概況'!O26*100</f>
        <v>85.7362434675684</v>
      </c>
      <c r="E26" s="89">
        <f>+(('概況'!O26*1000)/365)/'概況'!N26*100</f>
        <v>87.73203411252538</v>
      </c>
      <c r="F26" s="89">
        <f>+(('概況'!O26*1000)/365)/'概況'!M26*100</f>
        <v>70.71284326966365</v>
      </c>
      <c r="G26" s="88">
        <f>+'概況'!N26/'概況'!M26*100</f>
        <v>80.60093896713614</v>
      </c>
      <c r="H26" s="282">
        <f>+'概況'!O26/'貸借対照表'!T10*1000</f>
        <v>0.9231719161832705</v>
      </c>
      <c r="I26" s="283">
        <f>'損益計算書'!V11/'概況'!P26</f>
        <v>150.08306088373385</v>
      </c>
      <c r="J26" s="283">
        <f>'費用構成表'!T31/'概況'!P26</f>
        <v>158.3613562155637</v>
      </c>
      <c r="K26" s="88">
        <f>+'概況'!E26/'概況'!V26</f>
        <v>3627.818181818182</v>
      </c>
      <c r="L26" s="90">
        <f>+'概況'!P26/'概況'!V26*1000</f>
        <v>428491.8181818182</v>
      </c>
      <c r="M26" s="284">
        <f>'損益計算書'!V10/'概況'!V26</f>
        <v>80022.45454545454</v>
      </c>
      <c r="N26" s="283">
        <f>+('貸借対照表'!T37+'貸借対照表'!T45)/'貸借対照表'!T60*100</f>
        <v>73.13675980812792</v>
      </c>
      <c r="O26" s="283">
        <f>+'貸借対照表'!T9/('貸借対照表'!T59+'貸借対照表'!T25)*100</f>
        <v>89.67716629098098</v>
      </c>
      <c r="P26" s="283">
        <f>+'貸借対照表'!T18/'貸借対照表'!T31*100</f>
        <v>1461.5328090244677</v>
      </c>
      <c r="Q26" s="283">
        <f>+('貸借対照表'!T19+'貸借対照表'!T20)/'貸借対照表'!T31*100</f>
        <v>1458.6987607244994</v>
      </c>
      <c r="R26" s="283">
        <f>+'費用構成表'!T19/('貸借対照表'!T10+'貸借対照表'!T16-'貸借対照表'!T11-'貸借対照表'!T14+'費用構成表'!T19)*100</f>
        <v>4.136615860374833</v>
      </c>
      <c r="S26" s="283">
        <f>+'損益計算書'!V9/'損益計算書'!V23*100</f>
        <v>106.20680716781246</v>
      </c>
      <c r="T26" s="283">
        <f>+('損益計算書'!V10+'損益計算書'!V16)/'費用構成表'!T36*100</f>
        <v>106.20680716781246</v>
      </c>
      <c r="U26" s="285">
        <f>+'費用構成表'!T15/('貸借対照表'!T26+'貸借対照表'!T32+'貸借対照表'!T28+'貸借対照表'!T42)*100</f>
        <v>4.499416626636962</v>
      </c>
      <c r="V26" s="414">
        <f>+'資本的収支'!T24/'費用構成表'!T19*100</f>
        <v>31.06139772672465</v>
      </c>
      <c r="W26" s="283">
        <f>+('損益計算書'!V34+'資本的収支'!T23)/'損益計算書'!V11*100</f>
        <v>21.822214494425385</v>
      </c>
      <c r="X26" s="283">
        <f>+'貸借対照表'!T$58/('損益計算書'!V10-'損益計算書'!V12)*100</f>
        <v>0</v>
      </c>
      <c r="Y26" s="449" t="s">
        <v>550</v>
      </c>
      <c r="Z26" s="325">
        <v>1713311</v>
      </c>
      <c r="AA26" s="286">
        <f>+'費用構成表'!T14/'概況'!P26</f>
        <v>17.639458481226967</v>
      </c>
      <c r="AB26" s="287">
        <f>+'費用構成表'!T15/'概況'!P26</f>
        <v>16.355250232846284</v>
      </c>
      <c r="AC26" s="287">
        <f>+'費用構成表'!T19/'概況'!P26</f>
        <v>52.78641153644602</v>
      </c>
      <c r="AD26" s="287">
        <f>+'費用構成表'!T20/'概況'!P26</f>
        <v>11.776187516044647</v>
      </c>
      <c r="AE26" s="287">
        <f>+'費用構成表'!T21/'概況'!P26</f>
        <v>0.025247114085131573</v>
      </c>
      <c r="AF26" s="287">
        <f>+'費用構成表'!T22/'概況'!P26</f>
        <v>0.5707120746975121</v>
      </c>
      <c r="AG26" s="287">
        <f>+'費用構成表'!T23/'概況'!P26</f>
        <v>15.903772428029813</v>
      </c>
      <c r="AH26" s="287">
        <f>+'費用構成表'!T24/'概況'!P26</f>
        <v>0.09419931641847411</v>
      </c>
      <c r="AI26" s="287">
        <f>+'費用構成表'!T25/'概況'!P26</f>
        <v>0.739379769635996</v>
      </c>
      <c r="AJ26" s="287">
        <f>+'費用構成表'!T26/'概況'!P26</f>
        <v>1.063773361536552</v>
      </c>
      <c r="AK26" s="287">
        <f>+'費用構成表'!T27/'概況'!P26</f>
        <v>3.938337636657961</v>
      </c>
      <c r="AL26" s="287">
        <f>+'費用構成表'!T28/'概況'!P26</f>
        <v>30.39837400098867</v>
      </c>
      <c r="AM26" s="287">
        <f>+'費用構成表'!T29/'概況'!P26</f>
        <v>18.239024400593202</v>
      </c>
      <c r="AN26" s="287">
        <f>+'費用構成表'!T30/'概況'!P26</f>
        <v>7.070252746949661</v>
      </c>
      <c r="AO26" s="290">
        <f>+'費用構成表'!T31/'概況'!P26</f>
        <v>158.3613562155637</v>
      </c>
      <c r="AP26" s="283">
        <f>+('費用構成表'!T19+'費用構成表'!T15+'費用構成表'!T29)/'概況'!P26</f>
        <v>87.3806861698855</v>
      </c>
      <c r="AQ26" s="300"/>
      <c r="BD26" s="91"/>
      <c r="BE26" s="91"/>
      <c r="BG26" s="91"/>
      <c r="BK26" s="91"/>
      <c r="BL26" s="91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</row>
    <row r="27" spans="1:254" ht="25.5" customHeight="1">
      <c r="A27" s="549" t="s">
        <v>567</v>
      </c>
      <c r="B27" s="87">
        <f>+'概況'!E27/'概況'!C27*100</f>
        <v>100</v>
      </c>
      <c r="C27" s="88">
        <f>+'概況'!E27/'概況'!D27*100</f>
        <v>89.02222222222223</v>
      </c>
      <c r="D27" s="88">
        <f>+'概況'!P27/'概況'!O27*100</f>
        <v>89.48845064284158</v>
      </c>
      <c r="E27" s="89">
        <f>+(('概況'!O27*1000)/365)/'概況'!N27*100</f>
        <v>82.71449170872387</v>
      </c>
      <c r="F27" s="89">
        <f>+(('概況'!O27*1000)/365)/'概況'!M27*100</f>
        <v>49.4659779923647</v>
      </c>
      <c r="G27" s="88">
        <f>+'概況'!N27/'概況'!M27*100</f>
        <v>59.803278688524586</v>
      </c>
      <c r="H27" s="282">
        <f>+'概況'!O27/'貸借対照表'!U10*1000</f>
        <v>0.5123843906433183</v>
      </c>
      <c r="I27" s="283">
        <f>'損益計算書'!W11/'概況'!P27</f>
        <v>176.1077121318195</v>
      </c>
      <c r="J27" s="283">
        <f>'費用構成表'!U31/'概況'!P27</f>
        <v>203.05400825901236</v>
      </c>
      <c r="K27" s="88">
        <f>+'概況'!E27/'概況'!V27</f>
        <v>2670.6666666666665</v>
      </c>
      <c r="L27" s="90">
        <f>+'概況'!P27/'概況'!V27*1000</f>
        <v>328530.00000000006</v>
      </c>
      <c r="M27" s="284">
        <f>'損益計算書'!W10/'概況'!V27</f>
        <v>70649.66666666667</v>
      </c>
      <c r="N27" s="283">
        <f>+('貸借対照表'!U37+'貸借対照表'!U45)/'貸借対照表'!U60*100</f>
        <v>36.32516051357907</v>
      </c>
      <c r="O27" s="283">
        <f>+'貸借対照表'!U9/('貸借対照表'!U59+'貸借対照表'!U25)*100</f>
        <v>87.48069496498648</v>
      </c>
      <c r="P27" s="283">
        <f>+'貸借対照表'!U18/'貸借対照表'!U31*100</f>
        <v>1229.636563876652</v>
      </c>
      <c r="Q27" s="283">
        <f>+('貸借対照表'!U$19+'貸借対照表'!U$20)/'貸借対照表'!U$31*100</f>
        <v>1229.636563876652</v>
      </c>
      <c r="R27" s="283">
        <f>+'費用構成表'!U$19/('貸借対照表'!U$10+'貸借対照表'!U$16-'貸借対照表'!U$11-'貸借対照表'!U$14+'費用構成表'!U$19)*100</f>
        <v>3.801370080905935</v>
      </c>
      <c r="S27" s="283">
        <f>+'損益計算書'!W9/'損益計算書'!W23*100</f>
        <v>106.21338328484318</v>
      </c>
      <c r="T27" s="283">
        <f>+('損益計算書'!W10+'損益計算書'!W16)/'費用構成表'!U36*100</f>
        <v>106.37077098851975</v>
      </c>
      <c r="U27" s="285">
        <f>+'費用構成表'!U15/('貸借対照表'!U26+'貸借対照表'!U32+'貸借対照表'!U28+'貸借対照表'!U42)*100</f>
        <v>1.985887109738203</v>
      </c>
      <c r="V27" s="414">
        <f>+'資本的収支'!U24/'費用構成表'!U19*100</f>
        <v>59.381236240038106</v>
      </c>
      <c r="W27" s="283">
        <f>+('損益計算書'!W34+'資本的収支'!U23)/'損益計算書'!W11*100</f>
        <v>44.36596185976839</v>
      </c>
      <c r="X27" s="283">
        <f>+'貸借対照表'!U58/('損益計算書'!W10-'損益計算書'!W12)*100</f>
        <v>14.954865541849804</v>
      </c>
      <c r="Y27" s="449" t="s">
        <v>550</v>
      </c>
      <c r="Z27" s="325">
        <v>1555174</v>
      </c>
      <c r="AA27" s="286">
        <f>+'費用構成表'!U14/'概況'!P27</f>
        <v>23.715743869154515</v>
      </c>
      <c r="AB27" s="287">
        <f>+'費用構成表'!U15/'概況'!P27</f>
        <v>31.335545206424577</v>
      </c>
      <c r="AC27" s="287">
        <f>+'費用構成表'!U19/'概況'!P27</f>
        <v>78.80660315141185</v>
      </c>
      <c r="AD27" s="287">
        <f>+'費用構成表'!U20/'概況'!P27</f>
        <v>8.219442161547905</v>
      </c>
      <c r="AE27" s="287">
        <f>+'費用構成表'!U21/'概況'!P27</f>
        <v>0.1897340679187086</v>
      </c>
      <c r="AF27" s="287">
        <f>+'費用構成表'!U22/'概況'!P27</f>
        <v>0.6016700656459583</v>
      </c>
      <c r="AG27" s="287">
        <f>+'費用構成表'!U23/'概況'!P27</f>
        <v>7.78721375013951</v>
      </c>
      <c r="AH27" s="287">
        <f>+'費用構成表'!U24/'概況'!P27</f>
        <v>0</v>
      </c>
      <c r="AI27" s="287">
        <f>+'費用構成表'!U25/'概況'!P27</f>
        <v>0.30032772248095047</v>
      </c>
      <c r="AJ27" s="287">
        <f>+'費用構成表'!U26/'概況'!P27</f>
        <v>0</v>
      </c>
      <c r="AK27" s="287">
        <f>+'費用構成表'!U27/'概況'!P27</f>
        <v>8.399030022626041</v>
      </c>
      <c r="AL27" s="287">
        <f>+'費用構成表'!U28/'概況'!P27</f>
        <v>38.40643675361966</v>
      </c>
      <c r="AM27" s="287">
        <f>+'費用構成表'!U29/'概況'!P27</f>
        <v>23.044064976308608</v>
      </c>
      <c r="AN27" s="287">
        <f>+'費用構成表'!U30/'概況'!P27</f>
        <v>5.292261488042695</v>
      </c>
      <c r="AO27" s="290">
        <f>+'費用構成表'!U31/'概況'!P27</f>
        <v>203.05400825901236</v>
      </c>
      <c r="AP27" s="283">
        <f>+('費用構成表'!U19+'費用構成表'!U15+'費用構成表'!U29)/'概況'!P27</f>
        <v>133.18621333414504</v>
      </c>
      <c r="AQ27" s="300"/>
      <c r="BD27" s="91"/>
      <c r="BE27" s="91"/>
      <c r="BG27" s="91"/>
      <c r="BK27" s="91"/>
      <c r="BL27" s="91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</row>
    <row r="28" spans="1:254" ht="25.5" customHeight="1">
      <c r="A28" s="549" t="s">
        <v>568</v>
      </c>
      <c r="B28" s="87">
        <f>+'概況'!E28/'概況'!C28*100</f>
        <v>99.82739212007505</v>
      </c>
      <c r="C28" s="88">
        <f>+'概況'!E28/'概況'!D28*100</f>
        <v>89.87837837837837</v>
      </c>
      <c r="D28" s="88">
        <f>+'概況'!P28/'概況'!O28*100</f>
        <v>94.11208170944766</v>
      </c>
      <c r="E28" s="89">
        <f>+(('概況'!O28*1000)/365)/'概況'!N28*100</f>
        <v>78.94323640746211</v>
      </c>
      <c r="F28" s="89">
        <f>+(('概況'!O28*1000)/365)/'概況'!M28*100</f>
        <v>49.37585102175696</v>
      </c>
      <c r="G28" s="88">
        <f>+'概況'!N28/'概況'!M28*100</f>
        <v>62.54601821352451</v>
      </c>
      <c r="H28" s="282">
        <f>+'概況'!O28/'貸借対照表'!V10*1000</f>
        <v>1.1392629102173248</v>
      </c>
      <c r="I28" s="283">
        <f>'損益計算書'!X11/'概況'!P28</f>
        <v>124.65328550539206</v>
      </c>
      <c r="J28" s="283">
        <f>'費用構成表'!V31/'概況'!P28</f>
        <v>167.60761286784864</v>
      </c>
      <c r="K28" s="88">
        <f>+'概況'!E28/'概況'!V28</f>
        <v>2660.4</v>
      </c>
      <c r="L28" s="90">
        <f>+'概況'!P28/'概況'!V28*1000</f>
        <v>350144</v>
      </c>
      <c r="M28" s="284">
        <f>'損益計算書'!X10/'概況'!V28</f>
        <v>44684.8</v>
      </c>
      <c r="N28" s="283">
        <f>+('貸借対照表'!V37+'貸借対照表'!V45)/'貸借対照表'!V60*100</f>
        <v>95.81733984527486</v>
      </c>
      <c r="O28" s="283">
        <f>+'貸借対照表'!V9/('貸借対照表'!V59+'貸借対照表'!V25)*100</f>
        <v>79.97838206347954</v>
      </c>
      <c r="P28" s="283">
        <f>+'貸借対照表'!V18/'貸借対照表'!V31*100</f>
        <v>3329.3704084050873</v>
      </c>
      <c r="Q28" s="283">
        <f>+('貸借対照表'!V19+'貸借対照表'!V20)/'貸借対照表'!V31*100</f>
        <v>3318.6902598941465</v>
      </c>
      <c r="R28" s="283">
        <f>+'費用構成表'!V19/('貸借対照表'!V10+'貸借対照表'!V16-'貸借対照表'!V11-'貸借対照表'!V14+'費用構成表'!V19)*100</f>
        <v>2.9954448642009854</v>
      </c>
      <c r="S28" s="283">
        <f>+'損益計算書'!X9/'損益計算書'!X23*100</f>
        <v>106.48805106628745</v>
      </c>
      <c r="T28" s="283">
        <f>+('損益計算書'!X10+'損益計算書'!X16)/'費用構成表'!V36*100</f>
        <v>107.1942591947865</v>
      </c>
      <c r="U28" s="285">
        <f>+'費用構成表'!V15/('貸借対照表'!V26+'貸借対照表'!V32+'貸借対照表'!V28+'貸借対照表'!V42)*100</f>
        <v>6.991661321359846</v>
      </c>
      <c r="V28" s="414">
        <f>+'資本的収支'!V24/'費用構成表'!V19*100</f>
        <v>30.32448255101829</v>
      </c>
      <c r="W28" s="283">
        <f>+('損益計算書'!X34+'資本的収支'!V23)/'損益計算書'!X11*100</f>
        <v>9.040795846640975</v>
      </c>
      <c r="X28" s="283">
        <f>+'貸借対照表'!V$58/('損益計算書'!X$10-'損益計算書'!X$12)*100</f>
        <v>14.823244091923026</v>
      </c>
      <c r="Y28" s="449" t="s">
        <v>550</v>
      </c>
      <c r="Z28" s="325">
        <v>73273</v>
      </c>
      <c r="AA28" s="286">
        <f>+'費用構成表'!V14/'概況'!P28</f>
        <v>24.449940595869126</v>
      </c>
      <c r="AB28" s="287">
        <f>+'費用構成表'!V15/'概況'!P28</f>
        <v>2.926224639005666</v>
      </c>
      <c r="AC28" s="287">
        <f>+'費用構成表'!V19/'概況'!P28</f>
        <v>27.51382288429903</v>
      </c>
      <c r="AD28" s="287">
        <f>+'費用構成表'!V20/'概況'!P28</f>
        <v>1.340020106013526</v>
      </c>
      <c r="AE28" s="287">
        <f>+'費用構成表'!V21/'概況'!P28</f>
        <v>0.006854322792908061</v>
      </c>
      <c r="AF28" s="287">
        <f>+'費用構成表'!V22/'概況'!P28</f>
        <v>0.3290074940595869</v>
      </c>
      <c r="AG28" s="287">
        <f>+'費用構成表'!V23/'概況'!P28</f>
        <v>5.798757082800219</v>
      </c>
      <c r="AH28" s="287">
        <f>+'費用構成表'!V24/'概況'!P28</f>
        <v>0</v>
      </c>
      <c r="AI28" s="287">
        <f>+'費用構成表'!V25/'概況'!P28</f>
        <v>0.04569548528605374</v>
      </c>
      <c r="AJ28" s="287">
        <f>+'費用構成表'!V26/'概況'!P28</f>
        <v>0</v>
      </c>
      <c r="AK28" s="287">
        <f>+'費用構成表'!V27/'概況'!P28</f>
        <v>4.431890879181137</v>
      </c>
      <c r="AL28" s="287">
        <f>+'費用構成表'!V28/'概況'!P28</f>
        <v>78.06959422409066</v>
      </c>
      <c r="AM28" s="287">
        <f>+'費用構成表'!V29/'概況'!P28</f>
        <v>54.119447998537744</v>
      </c>
      <c r="AN28" s="287">
        <f>+'費用構成表'!V30/'概況'!P28</f>
        <v>22.69580515445074</v>
      </c>
      <c r="AO28" s="290">
        <f>+'費用構成表'!V31/'概況'!P28</f>
        <v>167.60761286784864</v>
      </c>
      <c r="AP28" s="283">
        <f>+('費用構成表'!V19+'費用構成表'!V15+'費用構成表'!V29)/'概況'!P28</f>
        <v>84.55949552184244</v>
      </c>
      <c r="AQ28" s="300"/>
      <c r="BD28" s="91"/>
      <c r="BE28" s="91"/>
      <c r="BG28" s="91"/>
      <c r="BK28" s="91"/>
      <c r="BL28" s="91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</row>
    <row r="29" spans="1:254" ht="25.5" customHeight="1">
      <c r="A29" s="549" t="s">
        <v>569</v>
      </c>
      <c r="B29" s="87">
        <f>+'概況'!E29/'概況'!C29*100</f>
        <v>96.94575101912825</v>
      </c>
      <c r="C29" s="88">
        <f>+'概況'!E29/'概況'!D29*100</f>
        <v>94.83435582822086</v>
      </c>
      <c r="D29" s="88">
        <f>+'概況'!P29/'概況'!O29*100</f>
        <v>93.2404886323086</v>
      </c>
      <c r="E29" s="89">
        <f>+(('概況'!O29*1000)/365)/'概況'!N29*100</f>
        <v>81.4042836820167</v>
      </c>
      <c r="F29" s="89">
        <f>+(('概況'!O29*1000)/365)/'概況'!M29*100</f>
        <v>64.7192255370306</v>
      </c>
      <c r="G29" s="88">
        <f>+'概況'!N29/'概況'!M29*100</f>
        <v>79.50346420323325</v>
      </c>
      <c r="H29" s="282">
        <f>+'概況'!O29/'貸借対照表'!W10*1000</f>
        <v>0.4564443301064585</v>
      </c>
      <c r="I29" s="283">
        <f>'損益計算書'!Y11/'概況'!P29</f>
        <v>175.78469458905437</v>
      </c>
      <c r="J29" s="283">
        <f>'費用構成表'!W31/'概況'!P29</f>
        <v>192.75884305059688</v>
      </c>
      <c r="K29" s="88">
        <f>+'概況'!E29/'概況'!V29</f>
        <v>15458</v>
      </c>
      <c r="L29" s="90">
        <f>+'概況'!P29/'概況'!V29*1000</f>
        <v>1907430</v>
      </c>
      <c r="M29" s="284">
        <f>'損益計算書'!Y10/'概況'!V29</f>
        <v>400870</v>
      </c>
      <c r="N29" s="283">
        <f>+('貸借対照表'!W37+'貸借対照表'!W45)/'貸借対照表'!W60*100</f>
        <v>66.12152165222773</v>
      </c>
      <c r="O29" s="283">
        <f>+'貸借対照表'!W9/('貸借対照表'!W59+'貸借対照表'!W25)*100</f>
        <v>89.81848279068556</v>
      </c>
      <c r="P29" s="283">
        <f>+'貸借対照表'!W18/'貸借対照表'!W31*100</f>
        <v>362.796459810783</v>
      </c>
      <c r="Q29" s="283">
        <f>+('貸借対照表'!W19+'貸借対照表'!W20)/'貸借対照表'!W31*100</f>
        <v>360.4009869493025</v>
      </c>
      <c r="R29" s="283">
        <f>+'費用構成表'!W19/('貸借対照表'!W10+'貸借対照表'!W16-'貸借対照表'!W11-'貸借対照表'!W14+'費用構成表'!W19)*100</f>
        <v>1.8222141505646838</v>
      </c>
      <c r="S29" s="283">
        <f>+'損益計算書'!Y9/'損益計算書'!Y23*100</f>
        <v>104.97489365408563</v>
      </c>
      <c r="T29" s="283">
        <f>+('損益計算書'!Y10+'損益計算書'!Y16)/'費用構成表'!W36*100</f>
        <v>104.97489365408563</v>
      </c>
      <c r="U29" s="285">
        <f>+'費用構成表'!W15/('貸借対照表'!W26+'貸借対照表'!W32+'貸借対照表'!W28+'貸借対照表'!W42)*100</f>
        <v>4.753341878542417</v>
      </c>
      <c r="V29" s="414">
        <f>+'資本的収支'!W24/'費用構成表'!W19*100</f>
        <v>148.00853572794216</v>
      </c>
      <c r="W29" s="283">
        <f>+('損益計算書'!Y34+'資本的収支'!W23)/'損益計算書'!Y11*100</f>
        <v>57.939975603718494</v>
      </c>
      <c r="X29" s="283">
        <f>+'貸借対照表'!W58/('損益計算書'!Y10-'損益計算書'!Y12)*100</f>
        <v>0</v>
      </c>
      <c r="Y29" s="449" t="s">
        <v>550</v>
      </c>
      <c r="Z29" s="325">
        <v>1562669</v>
      </c>
      <c r="AA29" s="286">
        <f>+'費用構成表'!W14/'概況'!P29</f>
        <v>2.0205197569504514</v>
      </c>
      <c r="AB29" s="287">
        <f>+'費用構成表'!W15/'概況'!P29</f>
        <v>38.941927095620805</v>
      </c>
      <c r="AC29" s="287">
        <f>+'費用構成表'!W19/'概況'!P29</f>
        <v>42.50273928794241</v>
      </c>
      <c r="AD29" s="287">
        <f>+'費用構成表'!W20/'概況'!P29</f>
        <v>6.799201019172394</v>
      </c>
      <c r="AE29" s="287">
        <f>+'費用構成表'!W21/'概況'!P29</f>
        <v>0.04089271952312798</v>
      </c>
      <c r="AF29" s="287">
        <f>+'費用構成表'!W22/'概況'!P29</f>
        <v>1.284450805534148</v>
      </c>
      <c r="AG29" s="287">
        <f>+'費用構成表'!W23/'概況'!P29</f>
        <v>8.549723974143218</v>
      </c>
      <c r="AH29" s="287">
        <f>+'費用構成表'!W24/'概況'!P29</f>
        <v>0.2359195357103537</v>
      </c>
      <c r="AI29" s="287">
        <f>+'費用構成表'!W25/'概況'!P29</f>
        <v>0.22281289483755629</v>
      </c>
      <c r="AJ29" s="287">
        <f>+'費用構成表'!W26/'概況'!P29</f>
        <v>0</v>
      </c>
      <c r="AK29" s="287">
        <f>+'費用構成表'!W27/'概況'!P29</f>
        <v>8.591140959301258</v>
      </c>
      <c r="AL29" s="287">
        <f>+'費用構成表'!W28/'概況'!P29</f>
        <v>69.413818593605</v>
      </c>
      <c r="AM29" s="287">
        <f>+'費用構成表'!W29/'概況'!P29</f>
        <v>40.76794430201895</v>
      </c>
      <c r="AN29" s="287">
        <f>+'費用構成表'!W30/'概況'!P29</f>
        <v>14.155696408256135</v>
      </c>
      <c r="AO29" s="290">
        <f>+'費用構成表'!W31/'概況'!P29</f>
        <v>192.75884305059688</v>
      </c>
      <c r="AP29" s="283">
        <f>+('費用構成表'!W19+'費用構成表'!W15+'費用構成表'!W29)/'概況'!P29</f>
        <v>122.21261068558216</v>
      </c>
      <c r="AQ29" s="300"/>
      <c r="BD29" s="91"/>
      <c r="BE29" s="91"/>
      <c r="BG29" s="91"/>
      <c r="BK29" s="91"/>
      <c r="BL29" s="91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</row>
    <row r="30" spans="1:254" ht="25.5" customHeight="1">
      <c r="A30" s="549" t="s">
        <v>570</v>
      </c>
      <c r="B30" s="87">
        <f>+'概況'!E30/'概況'!C30*100</f>
        <v>99.06944978016818</v>
      </c>
      <c r="C30" s="88">
        <f>+'概況'!E30/'概況'!D30*100</f>
        <v>91.0156862745098</v>
      </c>
      <c r="D30" s="88">
        <f>+'概況'!P30/'概況'!O30*100</f>
        <v>94.17463003581106</v>
      </c>
      <c r="E30" s="89">
        <f>+(('概況'!O30*1000)/365)/'概況'!N30*100</f>
        <v>86.89711539910931</v>
      </c>
      <c r="F30" s="89">
        <f>+(('概況'!O30*1000)/365)/'概況'!M30*100</f>
        <v>62.12687996934573</v>
      </c>
      <c r="G30" s="88">
        <f>+'概況'!N30/'概況'!M30*100</f>
        <v>71.49475524475525</v>
      </c>
      <c r="H30" s="282">
        <f>+'概況'!O30/'貸借対照表'!X10*1000</f>
        <v>0.4326459150328433</v>
      </c>
      <c r="I30" s="283">
        <f>'損益計算書'!Z11/'概況'!P30</f>
        <v>128.7030556067211</v>
      </c>
      <c r="J30" s="283">
        <f>'費用構成表'!X31/'概況'!P30</f>
        <v>142.22058492458197</v>
      </c>
      <c r="K30" s="88">
        <f>+'概況'!E30/'概況'!V30</f>
        <v>4641.8</v>
      </c>
      <c r="L30" s="90">
        <f>+'概況'!P30/'概況'!V30*1000</f>
        <v>488610</v>
      </c>
      <c r="M30" s="284">
        <f>'損益計算書'!Z10/'概況'!V30</f>
        <v>63372.6</v>
      </c>
      <c r="N30" s="283">
        <f>+('貸借対照表'!X37+'貸借対照表'!X45)/'貸借対照表'!X60*100</f>
        <v>52.08979660250913</v>
      </c>
      <c r="O30" s="283">
        <f>+'貸借対照表'!X9/('貸借対照表'!X59+'貸借対照表'!X25)*100</f>
        <v>92.84019501826438</v>
      </c>
      <c r="P30" s="283">
        <f>+'貸借対照表'!X18/'貸借対照表'!X31*100</f>
        <v>306.87998282017554</v>
      </c>
      <c r="Q30" s="283">
        <f>+('貸借対照表'!X19+'貸借対照表'!X20)/'貸借対照表'!X31*100</f>
        <v>305.6165498975474</v>
      </c>
      <c r="R30" s="283">
        <f>+'費用構成表'!X19/('貸借対照表'!X10+'貸借対照表'!X16-'貸借対照表'!X11-'貸借対照表'!X14+'費用構成表'!X19)*100</f>
        <v>1.8176365161921817</v>
      </c>
      <c r="S30" s="283">
        <f>+'損益計算書'!Z9/'損益計算書'!Z23*100</f>
        <v>100</v>
      </c>
      <c r="T30" s="283">
        <f>+('損益計算書'!Z10+'損益計算書'!Z16)/'費用構成表'!X36*100</f>
        <v>100.42080795126643</v>
      </c>
      <c r="U30" s="285">
        <f>+'費用構成表'!X15/('貸借対照表'!X26+'貸借対照表'!X32+'貸借対照表'!X28+'貸借対照表'!X42)*100</f>
        <v>3.339168665041102</v>
      </c>
      <c r="V30" s="414">
        <f>+'資本的収支'!X24/'費用構成表'!X19*100</f>
        <v>85.07735401053647</v>
      </c>
      <c r="W30" s="283">
        <f>+('損益計算書'!Z34+'資本的収支'!X23)/'損益計算書'!Z11*100</f>
        <v>60.79674838118743</v>
      </c>
      <c r="X30" s="283">
        <f>+'貸借対照表'!X58/('損益計算書'!Z10-'損益計算書'!Z12)*100</f>
        <v>13.971687720445605</v>
      </c>
      <c r="Y30" s="449" t="s">
        <v>550</v>
      </c>
      <c r="Z30" s="325">
        <v>2977837</v>
      </c>
      <c r="AA30" s="286">
        <f>+'費用構成表'!X14/'概況'!P30</f>
        <v>9.791449213073822</v>
      </c>
      <c r="AB30" s="287">
        <f>+'費用構成表'!X15/'概況'!P30</f>
        <v>40.701172714434826</v>
      </c>
      <c r="AC30" s="287">
        <f>+'費用構成表'!X19/'概況'!P30</f>
        <v>44.13172059515769</v>
      </c>
      <c r="AD30" s="287">
        <f>+'費用構成表'!X20/'概況'!P30</f>
        <v>4.469413233458177</v>
      </c>
      <c r="AE30" s="287">
        <f>+'費用構成表'!X21/'概況'!P30</f>
        <v>0.04666298274697611</v>
      </c>
      <c r="AF30" s="287">
        <f>+'費用構成表'!X22/'概況'!P30</f>
        <v>0.49077996766337156</v>
      </c>
      <c r="AG30" s="287">
        <f>+'費用構成表'!X23/'概況'!P30</f>
        <v>1.5095884243056834</v>
      </c>
      <c r="AH30" s="287">
        <f>+'費用構成表'!X24/'概況'!P30</f>
        <v>0</v>
      </c>
      <c r="AI30" s="287">
        <f>+'費用構成表'!X25/'概況'!P30</f>
        <v>0.462127258959088</v>
      </c>
      <c r="AJ30" s="287">
        <f>+'費用構成表'!X26/'概況'!P30</f>
        <v>0</v>
      </c>
      <c r="AK30" s="287">
        <f>+'費用構成表'!X27/'概況'!P30</f>
        <v>6.288860236180184</v>
      </c>
      <c r="AL30" s="287">
        <f>+'費用構成表'!X28/'概況'!P30</f>
        <v>30.90194633756984</v>
      </c>
      <c r="AM30" s="287">
        <f>+'費用構成表'!X29/'概況'!P30</f>
        <v>21.846462413786046</v>
      </c>
      <c r="AN30" s="287">
        <f>+'費用構成表'!X30/'概況'!P30</f>
        <v>3.426863961032316</v>
      </c>
      <c r="AO30" s="290">
        <f>+'費用構成表'!X31/'概況'!P30</f>
        <v>142.22058492458197</v>
      </c>
      <c r="AP30" s="283">
        <f>+('費用構成表'!X19+'費用構成表'!X15+'費用構成表'!X29)/'概況'!P30</f>
        <v>106.67935572337855</v>
      </c>
      <c r="AQ30" s="300"/>
      <c r="BD30" s="91"/>
      <c r="BE30" s="91"/>
      <c r="BG30" s="91"/>
      <c r="BK30" s="91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ht="25.5" customHeight="1">
      <c r="A31" s="549" t="s">
        <v>571</v>
      </c>
      <c r="B31" s="87">
        <f>+'概況'!E31/'概況'!C31*100</f>
        <v>99.78445460483344</v>
      </c>
      <c r="C31" s="88">
        <f>+'概況'!E31/'概況'!D31*100</f>
        <v>93.15243902439025</v>
      </c>
      <c r="D31" s="88">
        <f>+'概況'!P31/'概況'!O31*100</f>
        <v>90.17785371981779</v>
      </c>
      <c r="E31" s="89">
        <f>+(('概況'!O31*1000)/365)/'概況'!N31*100</f>
        <v>69.99475790273067</v>
      </c>
      <c r="F31" s="89">
        <f>+(('概況'!O31*1000)/365)/'概況'!M31*100</f>
        <v>65.31133902316574</v>
      </c>
      <c r="G31" s="88">
        <f>+'概況'!N31/'概況'!M31*100</f>
        <v>93.30890052356021</v>
      </c>
      <c r="H31" s="282">
        <f>+'概況'!O31/'貸借対照表'!Y10*1000</f>
        <v>0.750057903564784</v>
      </c>
      <c r="I31" s="283">
        <f>'損益計算書'!AA11/'概況'!P31</f>
        <v>139.40905415542284</v>
      </c>
      <c r="J31" s="283">
        <f>'費用構成表'!Y31/'概況'!P31</f>
        <v>102.53485177644205</v>
      </c>
      <c r="K31" s="88">
        <f>+'概況'!E31/'概況'!V31</f>
        <v>2182.4285714285716</v>
      </c>
      <c r="L31" s="90">
        <f>+'概況'!P31/'概況'!V31*1000</f>
        <v>293282.85714285716</v>
      </c>
      <c r="M31" s="284">
        <f>'損益計算書'!AA10/'概況'!V31</f>
        <v>41042.71428571428</v>
      </c>
      <c r="N31" s="283">
        <f>+('貸借対照表'!Y37+'貸借対照表'!Y45)/'貸借対照表'!Y60*100</f>
        <v>81.9315804039342</v>
      </c>
      <c r="O31" s="283">
        <f>+'貸借対照表'!Y9/('貸借対照表'!Y59+'貸借対照表'!Y25)*100</f>
        <v>90.6697500268724</v>
      </c>
      <c r="P31" s="283">
        <f>+'貸借対照表'!Y18/'貸借対照表'!Y31*100</f>
        <v>577.0399206167468</v>
      </c>
      <c r="Q31" s="283">
        <f>+('貸借対照表'!Y19+'貸借対照表'!Y20)/'貸借対照表'!Y31*100</f>
        <v>564.993511945653</v>
      </c>
      <c r="R31" s="283">
        <f>+'費用構成表'!Y19/('貸借対照表'!Y10+'貸借対照表'!Y16-'貸借対照表'!Y11-'貸借対照表'!Y14+'費用構成表'!Y19)*100</f>
        <v>2.6593268243066666</v>
      </c>
      <c r="S31" s="283">
        <f>+'損益計算書'!AA9/'損益計算書'!AA23*100</f>
        <v>139.62772839982495</v>
      </c>
      <c r="T31" s="283">
        <f>+('損益計算書'!AA10+'損益計算書'!AA16)/'費用構成表'!Y36*100</f>
        <v>140.95414970574686</v>
      </c>
      <c r="U31" s="285">
        <f>+'費用構成表'!Y15/('貸借対照表'!Y26+'貸借対照表'!Y32+'貸借対照表'!Y28+'貸借対照表'!Y42)*100</f>
        <v>1.9567665389476507</v>
      </c>
      <c r="V31" s="414">
        <f>+'資本的収支'!Y24/'費用構成表'!Y19*100</f>
        <v>27.522483831851254</v>
      </c>
      <c r="W31" s="283">
        <f>+('損益計算書'!AA34+'資本的収支'!Y23)/'損益計算書'!AA11*100</f>
        <v>11.38348870036757</v>
      </c>
      <c r="X31" s="283">
        <f>+'貸借対照表'!Y58/('損益計算書'!AA10-'損益計算書'!AA12)*100</f>
        <v>0</v>
      </c>
      <c r="Y31" s="449" t="s">
        <v>550</v>
      </c>
      <c r="Z31" s="325">
        <v>551471</v>
      </c>
      <c r="AA31" s="286">
        <f>+'費用構成表'!Y14/'概況'!P31</f>
        <v>19.851630313008407</v>
      </c>
      <c r="AB31" s="287">
        <f>+'費用構成表'!Y15/'概況'!P31</f>
        <v>5.256261629436234</v>
      </c>
      <c r="AC31" s="287">
        <f>+'費用構成表'!Y19/'概況'!P31</f>
        <v>38.562479907256765</v>
      </c>
      <c r="AD31" s="287">
        <f>+'費用構成表'!Y20/'概況'!P31</f>
        <v>7.898761799920116</v>
      </c>
      <c r="AE31" s="287">
        <f>+'費用構成表'!Y21/'概況'!P31</f>
        <v>0.08426774737211273</v>
      </c>
      <c r="AF31" s="287">
        <f>+'費用構成表'!Y22/'概況'!P31</f>
        <v>0.5601613264620211</v>
      </c>
      <c r="AG31" s="287">
        <f>+'費用構成表'!Y23/'概況'!P31</f>
        <v>5.49932293544019</v>
      </c>
      <c r="AH31" s="287">
        <f>+'費用構成表'!Y24/'概況'!P31</f>
        <v>0</v>
      </c>
      <c r="AI31" s="287">
        <f>+'費用構成表'!Y25/'概況'!P31</f>
        <v>0.23721614433652544</v>
      </c>
      <c r="AJ31" s="287">
        <f>+'費用構成表'!Y26/'概況'!P31</f>
        <v>0</v>
      </c>
      <c r="AK31" s="287">
        <f>+'費用構成表'!Y27/'概況'!P31</f>
        <v>12.082436263382984</v>
      </c>
      <c r="AL31" s="287">
        <f>+'費用構成表'!Y28/'概況'!P31</f>
        <v>5.330300343890345</v>
      </c>
      <c r="AM31" s="287">
        <f>+'費用構成表'!Y29/'概況'!P31</f>
        <v>3.1982776256953307</v>
      </c>
      <c r="AN31" s="287">
        <f>+'費用構成表'!Y30/'概況'!P31</f>
        <v>7.172013365936346</v>
      </c>
      <c r="AO31" s="290">
        <f>+'費用構成表'!Y31/'概況'!P31</f>
        <v>102.53485177644205</v>
      </c>
      <c r="AP31" s="283">
        <f>+('費用構成表'!Y19+'費用構成表'!Y15+'費用構成表'!Y29)/'概況'!P31</f>
        <v>47.01701916238833</v>
      </c>
      <c r="AQ31" s="300"/>
      <c r="BD31" s="91"/>
      <c r="BE31" s="91"/>
      <c r="BG31" s="91"/>
      <c r="BK31" s="91"/>
      <c r="BL31" s="91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ht="25.5" customHeight="1">
      <c r="A32" s="549" t="s">
        <v>572</v>
      </c>
      <c r="B32" s="87">
        <f>+'概況'!E32/'概況'!C32*100</f>
        <v>56.36875035876241</v>
      </c>
      <c r="C32" s="88">
        <f>+'概況'!E32/'概況'!D32*100</f>
        <v>77.32283464566929</v>
      </c>
      <c r="D32" s="88">
        <f>+'概況'!P32/'概況'!O32*100</f>
        <v>80.98641319452716</v>
      </c>
      <c r="E32" s="89">
        <f>+(('概況'!O32*1000)/365)/'概況'!N32*100</f>
        <v>80.25504497700963</v>
      </c>
      <c r="F32" s="89">
        <f>+(('概況'!O32*1000)/365)/'概況'!M32*100</f>
        <v>67.65028203062047</v>
      </c>
      <c r="G32" s="88">
        <f>+'概況'!N32/'概況'!M32*100</f>
        <v>84.29411764705883</v>
      </c>
      <c r="H32" s="282">
        <f>+'概況'!O32/'貸借対照表'!Z10*1000</f>
        <v>0.6889151354979673</v>
      </c>
      <c r="I32" s="283">
        <f>'損益計算書'!AB11/'概況'!P32</f>
        <v>195.33764107190132</v>
      </c>
      <c r="J32" s="283">
        <f>'費用構成表'!Z31/'概況'!P32</f>
        <v>169.95009167835116</v>
      </c>
      <c r="K32" s="88">
        <f>+'概況'!E32/'概況'!V32</f>
        <v>1964</v>
      </c>
      <c r="L32" s="90">
        <f>+'概況'!P32/'概況'!V32*1000</f>
        <v>203974</v>
      </c>
      <c r="M32" s="284">
        <f>'損益計算書'!AB10/'概況'!V32</f>
        <v>44262.2</v>
      </c>
      <c r="N32" s="283">
        <f>+('貸借対照表'!Z37+'貸借対照表'!Z45)/'貸借対照表'!Z60*100</f>
        <v>55.83083303150852</v>
      </c>
      <c r="O32" s="283">
        <f>+'貸借対照表'!Z9/('貸借対照表'!Z59+'貸借対照表'!Z25)*100</f>
        <v>90.92876899424682</v>
      </c>
      <c r="P32" s="283">
        <f>+'貸借対照表'!Z18/'貸借対照表'!Z31*100</f>
        <v>8336.720867208673</v>
      </c>
      <c r="Q32" s="283">
        <f>+('貸借対照表'!Z19+'貸借対照表'!Z20)/'貸借対照表'!Z31*100</f>
        <v>7969.150858175249</v>
      </c>
      <c r="R32" s="283">
        <f>+'費用構成表'!Z19/('貸借対照表'!Z10+'貸借対照表'!Z16-'貸借対照表'!Z11-'貸借対照表'!Z14+'費用構成表'!Z19)*100</f>
        <v>3.3767168151038014</v>
      </c>
      <c r="S32" s="283">
        <f>+'損益計算書'!AB9/'損益計算書'!AB23*100</f>
        <v>113.57198914610187</v>
      </c>
      <c r="T32" s="283">
        <f>+('損益計算書'!AB10+'損益計算書'!AB16)/'費用構成表'!Z36*100</f>
        <v>113.57664982430941</v>
      </c>
      <c r="U32" s="285">
        <f>+'費用構成表'!Z15/('貸借対照表'!Z26+'貸借対照表'!Z32+'貸借対照表'!Z28+'貸借対照表'!Z42)*100</f>
        <v>3.194843505442014</v>
      </c>
      <c r="V32" s="414">
        <f>+'資本的収支'!Z24/'費用構成表'!Z19*100</f>
        <v>60.152101015611215</v>
      </c>
      <c r="W32" s="283">
        <f>+('損益計算書'!AB34+'資本的収支'!Z23)/'損益計算書'!AB11*100</f>
        <v>33.04052324326495</v>
      </c>
      <c r="X32" s="283">
        <f>+'貸借対照表'!Z58/('損益計算書'!AB10-'損益計算書'!AB12)*100</f>
        <v>0</v>
      </c>
      <c r="Y32" s="449" t="s">
        <v>550</v>
      </c>
      <c r="Z32" s="325">
        <v>886804</v>
      </c>
      <c r="AA32" s="286">
        <f>+'費用構成表'!Z14/'概況'!P32</f>
        <v>26.281781011305362</v>
      </c>
      <c r="AB32" s="287">
        <f>+'費用構成表'!Z15/'概況'!P32</f>
        <v>27.780011177895222</v>
      </c>
      <c r="AC32" s="287">
        <f>+'費用構成表'!Z19/'概況'!P32</f>
        <v>61.1126908331454</v>
      </c>
      <c r="AD32" s="287">
        <f>+'費用構成表'!Z20/'概況'!P32</f>
        <v>17.949346485336367</v>
      </c>
      <c r="AE32" s="287">
        <f>+'費用構成表'!Z21/'概況'!P32</f>
        <v>0</v>
      </c>
      <c r="AF32" s="287">
        <f>+'費用構成表'!Z22/'概況'!P32</f>
        <v>1.8600409856158138</v>
      </c>
      <c r="AG32" s="287">
        <f>+'費用構成表'!Z23/'概況'!P32</f>
        <v>9.364919058311353</v>
      </c>
      <c r="AH32" s="287">
        <f>+'費用構成表'!Z24/'概況'!P32</f>
        <v>3.6308549128810537</v>
      </c>
      <c r="AI32" s="287">
        <f>+'費用構成表'!Z25/'概況'!P32</f>
        <v>0.3382784080323963</v>
      </c>
      <c r="AJ32" s="287">
        <f>+'費用構成表'!Z26/'概況'!P32</f>
        <v>0.09314912684950043</v>
      </c>
      <c r="AK32" s="287">
        <f>+'費用構成表'!Z27/'概況'!P32</f>
        <v>9.705158500593212</v>
      </c>
      <c r="AL32" s="287">
        <f>+'費用構成表'!Z28/'概況'!P32</f>
        <v>0</v>
      </c>
      <c r="AM32" s="287">
        <f>+'費用構成表'!Z29/'概況'!P32</f>
        <v>0</v>
      </c>
      <c r="AN32" s="287">
        <f>+'費用構成表'!Z30/'概況'!P32</f>
        <v>11.833861178385481</v>
      </c>
      <c r="AO32" s="290">
        <f>+'費用構成表'!Z31/'概況'!P32</f>
        <v>169.95009167835116</v>
      </c>
      <c r="AP32" s="283">
        <f>+('費用構成表'!Z19+'費用構成表'!Z15+'費用構成表'!Z29)/'概況'!P32</f>
        <v>88.89270201104063</v>
      </c>
      <c r="AQ32" s="300"/>
      <c r="BD32" s="91"/>
      <c r="BE32" s="91"/>
      <c r="BG32" s="91"/>
      <c r="BK32" s="91"/>
      <c r="BL32" s="91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ht="25.5" customHeight="1">
      <c r="A33" s="549" t="s">
        <v>573</v>
      </c>
      <c r="B33" s="87">
        <f>+'概況'!E33/'概況'!C33*100</f>
        <v>79.25676992012468</v>
      </c>
      <c r="C33" s="88">
        <f>+'概況'!E33/'概況'!D33*100</f>
        <v>92.5443585077343</v>
      </c>
      <c r="D33" s="88">
        <f>+'概況'!P33/'概況'!O33*100</f>
        <v>75.76125533957526</v>
      </c>
      <c r="E33" s="89">
        <f>+(('概況'!O33*1000)/365)/'概況'!N33*100</f>
        <v>73.10182762516322</v>
      </c>
      <c r="F33" s="89">
        <f>+(('概況'!O33*1000)/365)/'概況'!M33*100</f>
        <v>58.560909245840755</v>
      </c>
      <c r="G33" s="88">
        <f>+'概況'!N33/'概況'!M33*100</f>
        <v>80.1086801086801</v>
      </c>
      <c r="H33" s="282">
        <f>+'概況'!O33/'貸借対照表'!AA10*1000</f>
        <v>0.9481441307719388</v>
      </c>
      <c r="I33" s="283">
        <f>'損益計算書'!AC11/'概況'!P33</f>
        <v>135.67946804659007</v>
      </c>
      <c r="J33" s="283">
        <f>'費用構成表'!AA31/'概況'!P33</f>
        <v>140.36938265499853</v>
      </c>
      <c r="K33" s="88">
        <f>+'概況'!E33/'概況'!V33</f>
        <v>2034.125</v>
      </c>
      <c r="L33" s="90">
        <f>+'概況'!P33/'概況'!V33*1000</f>
        <v>283107.5</v>
      </c>
      <c r="M33" s="284">
        <f>'損益計算書'!AC10/'概況'!V33</f>
        <v>39083.75</v>
      </c>
      <c r="N33" s="283">
        <f>+('貸借対照表'!AA37+'貸借対照表'!AA45)/'貸借対照表'!AA60*100</f>
        <v>53.07178163225207</v>
      </c>
      <c r="O33" s="283">
        <f>+'貸借対照表'!AA9/('貸借対照表'!AA59+'貸借対照表'!AA25)*100</f>
        <v>86.37471485978101</v>
      </c>
      <c r="P33" s="283">
        <f>+'貸借対照表'!AA18/'貸借対照表'!AA31*100</f>
        <v>13296.52427699655</v>
      </c>
      <c r="Q33" s="283">
        <f>+('貸借対照表'!AA19+'貸借対照表'!AA20)/'貸借対照表'!AA31*100</f>
        <v>13115.919342000529</v>
      </c>
      <c r="R33" s="283">
        <f>+'費用構成表'!AA19/('貸借対照表'!AA10+'貸借対照表'!AA16-'貸借対照表'!AA11-'貸借対照表'!AA14+'費用構成表'!AA19)*100</f>
        <v>3.6036854967762695</v>
      </c>
      <c r="S33" s="283">
        <f>+'損益計算書'!AC9/'損益計算書'!AC23*100</f>
        <v>100.44012154246155</v>
      </c>
      <c r="T33" s="283">
        <f>+('損益計算書'!AC10+'損益計算書'!AC16)/'費用構成表'!AA36*100</f>
        <v>100.44012154246155</v>
      </c>
      <c r="U33" s="285">
        <f>+'費用構成表'!AA15/('貸借対照表'!AA26+'貸借対照表'!AA32+'貸借対照表'!AA28+'貸借対照表'!AA42)*100</f>
        <v>3.839536289073595</v>
      </c>
      <c r="V33" s="414">
        <f>+'資本的収支'!AA24/'費用構成表'!AA19*100</f>
        <v>87.94664730968151</v>
      </c>
      <c r="W33" s="283">
        <f>+('損益計算書'!AC34+'資本的収支'!AA23)/'損益計算書'!AC11*100</f>
        <v>52.9208089946143</v>
      </c>
      <c r="X33" s="283">
        <f>+'貸借対照表'!AA$58/('損益計算書'!AC10-'損益計算書'!AC12)*100</f>
        <v>0</v>
      </c>
      <c r="Y33" s="449" t="s">
        <v>550</v>
      </c>
      <c r="Z33" s="325">
        <v>1711066</v>
      </c>
      <c r="AA33" s="286">
        <f>+'費用構成表'!AA14/'概況'!P33</f>
        <v>33.70804376429448</v>
      </c>
      <c r="AB33" s="287">
        <f>+'費用構成表'!AA15/'概況'!P33</f>
        <v>29.007090946018735</v>
      </c>
      <c r="AC33" s="287">
        <f>+'費用構成表'!AA19/'概況'!P33</f>
        <v>48.660844378902006</v>
      </c>
      <c r="AD33" s="287">
        <f>+'費用構成表'!AA20/'概況'!P33</f>
        <v>8.82173732592743</v>
      </c>
      <c r="AE33" s="287">
        <f>+'費用構成表'!AA21/'概況'!P33</f>
        <v>0.010596681472585502</v>
      </c>
      <c r="AF33" s="287">
        <f>+'費用構成表'!AA22/'概況'!P33</f>
        <v>0.8901212436971822</v>
      </c>
      <c r="AG33" s="287">
        <f>+'費用構成表'!AA23/'概況'!P33</f>
        <v>3.2589210812147327</v>
      </c>
      <c r="AH33" s="287">
        <f>+'費用構成表'!AA24/'概況'!P33</f>
        <v>1.4574852308751975</v>
      </c>
      <c r="AI33" s="287">
        <f>+'費用構成表'!AA25/'概況'!P33</f>
        <v>0.5068745971053398</v>
      </c>
      <c r="AJ33" s="287">
        <f>+'費用構成表'!AA26/'概況'!P33</f>
        <v>0</v>
      </c>
      <c r="AK33" s="287">
        <f>+'費用構成表'!AA27/'概況'!P33</f>
        <v>7.251220826011321</v>
      </c>
      <c r="AL33" s="287">
        <f>+'費用構成表'!AA28/'概況'!P33</f>
        <v>0</v>
      </c>
      <c r="AM33" s="287">
        <f>+'費用構成表'!AA29/'概況'!P33</f>
        <v>0</v>
      </c>
      <c r="AN33" s="287">
        <f>+'費用構成表'!AA30/'概況'!P33</f>
        <v>6.796446579479526</v>
      </c>
      <c r="AO33" s="290">
        <f>+'費用構成表'!AA31/'概況'!P33</f>
        <v>140.36938265499853</v>
      </c>
      <c r="AP33" s="283">
        <f>+('費用構成表'!AA19+'費用構成表'!AA15+'費用構成表'!AA29)/'概況'!P33</f>
        <v>77.66793532492075</v>
      </c>
      <c r="AQ33" s="300"/>
      <c r="BD33" s="91"/>
      <c r="BE33" s="91"/>
      <c r="BG33" s="91"/>
      <c r="BK33" s="91"/>
      <c r="BL33" s="91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ht="25.5" customHeight="1">
      <c r="A34" s="549" t="s">
        <v>574</v>
      </c>
      <c r="B34" s="87">
        <f>+'概況'!E34/'概況'!C34*100</f>
        <v>95.65346829413515</v>
      </c>
      <c r="C34" s="88">
        <f>+'概況'!E34/'概況'!D34*100</f>
        <v>91.01983002832861</v>
      </c>
      <c r="D34" s="88">
        <f>+'概況'!P34/'概況'!O34*100</f>
        <v>88.09801954343672</v>
      </c>
      <c r="E34" s="89">
        <f>+(('概況'!O34*1000)/365)/'概況'!N34*100</f>
        <v>82.87059051317898</v>
      </c>
      <c r="F34" s="89">
        <f>+(('概況'!O34*1000)/365)/'概況'!M34*100</f>
        <v>66.01927652904523</v>
      </c>
      <c r="G34" s="88">
        <f>+'概況'!N34/'概況'!M34*100</f>
        <v>79.66550753435999</v>
      </c>
      <c r="H34" s="282">
        <f>+'概況'!O34/'貸借対照表'!AB10*1000</f>
        <v>0.49392747729125647</v>
      </c>
      <c r="I34" s="283">
        <f>'損益計算書'!AD11/'概況'!P34</f>
        <v>132.6242960328232</v>
      </c>
      <c r="J34" s="283">
        <f>'費用構成表'!AB31/'概況'!P34</f>
        <v>258.9530584546263</v>
      </c>
      <c r="K34" s="88">
        <f>+'概況'!E34/'概況'!V34</f>
        <v>3213</v>
      </c>
      <c r="L34" s="90">
        <f>+'概況'!P34/'概況'!V34*1000</f>
        <v>427340</v>
      </c>
      <c r="M34" s="284">
        <f>'損益計算書'!AD10/'概況'!V34</f>
        <v>57294.333333333336</v>
      </c>
      <c r="N34" s="283">
        <f>+('貸借対照表'!AB37+'貸借対照表'!AB45)/'貸借対照表'!AB60*100</f>
        <v>16.526530262648695</v>
      </c>
      <c r="O34" s="283">
        <f>+'貸借対照表'!AB9/('貸借対照表'!AB59+'貸借対照表'!AB25)*100</f>
        <v>92.14283502702621</v>
      </c>
      <c r="P34" s="283">
        <f>+'貸借対照表'!AB18/'貸借対照表'!AB31*100</f>
        <v>16051.04761904762</v>
      </c>
      <c r="Q34" s="283">
        <f>+('貸借対照表'!AB19+'貸借対照表'!AB20)/'貸借対照表'!AB31*100</f>
        <v>15370.857142857141</v>
      </c>
      <c r="R34" s="283">
        <f>+'費用構成表'!AB19/('貸借対照表'!AB10+'貸借対照表'!AB16-'貸借対照表'!AB11-'貸借対照表'!AB14+'費用構成表'!AB19)*100</f>
        <v>4.997095230530365</v>
      </c>
      <c r="S34" s="283">
        <f>+'損益計算書'!AD9/'損益計算書'!AD23*100</f>
        <v>66.7091387209586</v>
      </c>
      <c r="T34" s="283">
        <f>+('損益計算書'!AD10+'損益計算書'!AD16)/'費用構成表'!AB36*100</f>
        <v>66.7091387209586</v>
      </c>
      <c r="U34" s="285">
        <f>+'費用構成表'!AB15/('貸借対照表'!AB26+'貸借対照表'!A32+'貸借対照表'!AB28+'貸借対照表'!AB42)*100</f>
        <v>2.699677715855623</v>
      </c>
      <c r="V34" s="414">
        <f>+'資本的収支'!AB24/'費用構成表'!AB19*100</f>
        <v>56.33472349819234</v>
      </c>
      <c r="W34" s="283">
        <f>+('損益計算書'!AD34+'資本的収支'!AB23)/'損益計算書'!AD11*100</f>
        <v>92.50471983861387</v>
      </c>
      <c r="X34" s="283">
        <f>+'貸借対照表'!AB58/('損益計算書'!AD10-'損益計算書'!AD12)*100</f>
        <v>227.01081549658778</v>
      </c>
      <c r="Y34" s="449" t="s">
        <v>550</v>
      </c>
      <c r="Z34" s="325">
        <v>2668763</v>
      </c>
      <c r="AA34" s="286">
        <f>+'費用構成表'!AB14/'概況'!P34</f>
        <v>15.810985788053229</v>
      </c>
      <c r="AB34" s="287">
        <f>+'費用構成表'!AB15/'概況'!P34</f>
        <v>56.198811250994524</v>
      </c>
      <c r="AC34" s="287">
        <f>+'費用構成表'!AB19/'概況'!P34</f>
        <v>118.017659630895</v>
      </c>
      <c r="AD34" s="287">
        <f>+'費用構成表'!AB20/'概況'!P34</f>
        <v>11.584842670161152</v>
      </c>
      <c r="AE34" s="287">
        <f>+'費用構成表'!AB21/'概況'!P34</f>
        <v>0.13572331164880425</v>
      </c>
      <c r="AF34" s="287">
        <f>+'費用構成表'!AB22/'概況'!P34</f>
        <v>1.5491177984742828</v>
      </c>
      <c r="AG34" s="287">
        <f>+'費用構成表'!AB23/'概況'!P34</f>
        <v>3.860314191666277</v>
      </c>
      <c r="AH34" s="287">
        <f>+'費用構成表'!AB24/'概況'!P34</f>
        <v>1.1310275970733685</v>
      </c>
      <c r="AI34" s="287">
        <f>+'費用構成表'!AB25/'概況'!P34</f>
        <v>0.7690987660098907</v>
      </c>
      <c r="AJ34" s="287">
        <f>+'費用構成表'!AB26/'概況'!P34</f>
        <v>22.974680582206208</v>
      </c>
      <c r="AK34" s="287">
        <f>+'費用構成表'!AB27/'概況'!P34</f>
        <v>14.875742968128423</v>
      </c>
      <c r="AL34" s="287">
        <f>+'費用構成表'!AB28/'概況'!P34</f>
        <v>0</v>
      </c>
      <c r="AM34" s="287">
        <f>+'費用構成表'!AB29/'概況'!P34</f>
        <v>0</v>
      </c>
      <c r="AN34" s="287">
        <f>+'費用構成表'!AB30/'概況'!P34</f>
        <v>12.045053899315143</v>
      </c>
      <c r="AO34" s="290">
        <f>+'費用構成表'!AB31/'概況'!P34</f>
        <v>258.9530584546263</v>
      </c>
      <c r="AP34" s="283">
        <f>+('費用構成表'!AB19+'費用構成表'!AB15+'費用構成表'!AB29)/'概況'!P34</f>
        <v>174.2164708818895</v>
      </c>
      <c r="AQ34" s="300"/>
      <c r="BD34" s="91"/>
      <c r="BE34" s="91"/>
      <c r="BG34" s="91"/>
      <c r="BK34" s="91"/>
      <c r="BL34" s="91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ht="25.5" customHeight="1" thickBot="1">
      <c r="A35" s="549" t="s">
        <v>119</v>
      </c>
      <c r="B35" s="87">
        <f>+'概況'!E35/'概況'!C35*100</f>
        <v>90.88138771683076</v>
      </c>
      <c r="C35" s="88">
        <f>+'概況'!E35/'概況'!D35*100</f>
        <v>89.40046118370483</v>
      </c>
      <c r="D35" s="88">
        <f>+'概況'!P35/'概況'!O35*100</f>
        <v>72.26060879538232</v>
      </c>
      <c r="E35" s="89">
        <f>+(('概況'!O35*1000)/365)/'概況'!N35*100</f>
        <v>89.17858520145538</v>
      </c>
      <c r="F35" s="89">
        <f>+(('概況'!O35*1000)/365)/'概況'!M35*100</f>
        <v>77.16060800591902</v>
      </c>
      <c r="G35" s="88">
        <f>+'概況'!N35/'概況'!M35*100</f>
        <v>86.52369605507016</v>
      </c>
      <c r="H35" s="282">
        <f>+'概況'!O35/'貸借対照表'!AC10*1000</f>
        <v>0.6869939124178668</v>
      </c>
      <c r="I35" s="283">
        <f>'損益計算書'!AE11/'概況'!P35</f>
        <v>144.50963683789428</v>
      </c>
      <c r="J35" s="283">
        <f>'費用構成表'!AC31/'概況'!P35</f>
        <v>177.6450079033129</v>
      </c>
      <c r="K35" s="88">
        <f>+'概況'!E35/'概況'!V35</f>
        <v>1938.5</v>
      </c>
      <c r="L35" s="90">
        <f>+'概況'!P35/'概況'!V35*1000</f>
        <v>256221.66666666663</v>
      </c>
      <c r="M35" s="284">
        <f>'損益計算書'!AE10/'概況'!V35</f>
        <v>37052.333333333336</v>
      </c>
      <c r="N35" s="283">
        <f>+('貸借対照表'!AC37+'貸借対照表'!AC45)/'貸借対照表'!AC60*100</f>
        <v>29.514213567347042</v>
      </c>
      <c r="O35" s="283">
        <f>+'貸借対照表'!AC9/('貸借対照表'!AC59+'貸借対照表'!AC25)*100</f>
        <v>93.04900489232489</v>
      </c>
      <c r="P35" s="283">
        <f>+'貸借対照表'!AC18/'貸借対照表'!AC31*100</f>
        <v>667.5897435897436</v>
      </c>
      <c r="Q35" s="283">
        <f>+('貸借対照表'!AC19+'貸借対照表'!AC20)/'貸借対照表'!AC31*100</f>
        <v>661.1892551892552</v>
      </c>
      <c r="R35" s="283">
        <f>+'費用構成表'!AC19/('貸借対照表'!AC10+'貸借対照表'!AC16-'貸借対照表'!AC11-'貸借対照表'!AC14+'費用構成表'!AC19)*100</f>
        <v>3.855661832121177</v>
      </c>
      <c r="S35" s="283">
        <f>+'損益計算書'!AE9/'損益計算書'!AE23*100</f>
        <v>92.64815627743634</v>
      </c>
      <c r="T35" s="283">
        <f>+('損益計算書'!AE10+'損益計算書'!AE16)/'費用構成表'!AC36*100</f>
        <v>92.69715377939868</v>
      </c>
      <c r="U35" s="285">
        <f>+'費用構成表'!AC15/('貸借対照表'!AC26+'貸借対照表'!AC32+'貸借対照表'!AC28+'貸借対照表'!AC42)*100</f>
        <v>2.071072285169377</v>
      </c>
      <c r="V35" s="414">
        <f>+'資本的収支'!AC24/'費用構成表'!AC19*100</f>
        <v>98.86055867684568</v>
      </c>
      <c r="W35" s="283">
        <f>+('損益計算書'!AE34+'資本的収支'!AC23)/'損益計算書'!AE11*100</f>
        <v>72.62996322453739</v>
      </c>
      <c r="X35" s="283">
        <f>+'貸借対照表'!AC58/('損益計算書'!AE10-'損益計算書'!AE12)*100</f>
        <v>73.62739188715061</v>
      </c>
      <c r="Y35" s="449" t="s">
        <v>550</v>
      </c>
      <c r="Z35" s="325">
        <v>2344824</v>
      </c>
      <c r="AA35" s="286">
        <f>+'費用構成表'!AC14/'概況'!P35</f>
        <v>35.660528318578315</v>
      </c>
      <c r="AB35" s="287">
        <f>+'費用構成表'!AC15/'概況'!P35</f>
        <v>31.58918384471779</v>
      </c>
      <c r="AC35" s="287">
        <f>+'費用構成表'!AC19/'概況'!P35</f>
        <v>74.2137342015052</v>
      </c>
      <c r="AD35" s="287">
        <f>+'費用構成表'!AC20/'概況'!P35</f>
        <v>12.259566911463383</v>
      </c>
      <c r="AE35" s="287">
        <f>+'費用構成表'!AC21/'概況'!P35</f>
        <v>0.02146578808713809</v>
      </c>
      <c r="AF35" s="287">
        <f>+'費用構成表'!AC22/'概況'!P35</f>
        <v>0.9750671618975757</v>
      </c>
      <c r="AG35" s="287">
        <f>+'費用構成表'!AC23/'概況'!P35</f>
        <v>7.038176578873762</v>
      </c>
      <c r="AH35" s="287">
        <f>+'費用構成表'!AC24/'概況'!P35</f>
        <v>0.4865578633084634</v>
      </c>
      <c r="AI35" s="287">
        <f>+'費用構成表'!AC25/'概況'!P35</f>
        <v>1.1383372470452018</v>
      </c>
      <c r="AJ35" s="287">
        <f>+'費用構成表'!AC26/'概況'!P35</f>
        <v>0</v>
      </c>
      <c r="AK35" s="287">
        <f>+'費用構成表'!AC27/'概況'!P35</f>
        <v>6.356475187500407</v>
      </c>
      <c r="AL35" s="287">
        <f>+'費用構成表'!AC28/'概況'!P35</f>
        <v>0</v>
      </c>
      <c r="AM35" s="287">
        <f>+'費用構成表'!AC29/'概況'!P35</f>
        <v>0</v>
      </c>
      <c r="AN35" s="287">
        <f>+'費用構成表'!AC30/'概況'!P35</f>
        <v>7.905914800335648</v>
      </c>
      <c r="AO35" s="290">
        <f>+'費用構成表'!AC31/'概況'!P35</f>
        <v>177.6450079033129</v>
      </c>
      <c r="AP35" s="283">
        <f>+('費用構成表'!AC19+'費用構成表'!AC15+'費用構成表'!AC29)/'概況'!P35</f>
        <v>105.802918046223</v>
      </c>
      <c r="AQ35" s="300"/>
      <c r="BD35" s="91"/>
      <c r="BE35" s="91"/>
      <c r="BG35" s="91"/>
      <c r="BK35" s="91"/>
      <c r="BL35" s="91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293" customFormat="1" ht="45.75" customHeight="1" thickBot="1">
      <c r="A36" s="551" t="s">
        <v>244</v>
      </c>
      <c r="B36" s="418">
        <f>+'概況'!E36/'概況'!C36*100</f>
        <v>96.21138073519978</v>
      </c>
      <c r="C36" s="419">
        <f>+'概況'!E36/'概況'!D36*100</f>
        <v>89.7323513365524</v>
      </c>
      <c r="D36" s="419">
        <f>+'概況'!P36/'概況'!O36*100</f>
        <v>87.5696407903139</v>
      </c>
      <c r="E36" s="420">
        <f>+(('概況'!O36*1000)/365)/'概況'!N36*100</f>
        <v>85.00062861713043</v>
      </c>
      <c r="F36" s="420">
        <f>+(('概況'!O36*1000)/365)/'概況'!M36*100</f>
        <v>60.7810418758507</v>
      </c>
      <c r="G36" s="419">
        <f>+'概況'!N36/'概況'!M36*100</f>
        <v>71.50657926264007</v>
      </c>
      <c r="H36" s="420">
        <f>+'概況'!O36/'貸借対照表'!AD10*1000</f>
        <v>0.828334878796347</v>
      </c>
      <c r="I36" s="419">
        <f>'損益計算書'!AF11/'概況'!P36</f>
        <v>161.6085448736602</v>
      </c>
      <c r="J36" s="419">
        <f>'費用構成表'!AD31/'概況'!P36</f>
        <v>164.57219195616992</v>
      </c>
      <c r="K36" s="421">
        <f>+'概況'!E36/'概況'!V36</f>
        <v>2987.2152317880796</v>
      </c>
      <c r="L36" s="422">
        <f>+'概況'!P36/'概況'!V36*1000</f>
        <v>389293.4768211919</v>
      </c>
      <c r="M36" s="422">
        <f>'損益計算書'!AF10/'概況'!V36</f>
        <v>65956.60264900663</v>
      </c>
      <c r="N36" s="423">
        <f>+('貸借対照表'!AD37+'貸借対照表'!AD45)/'貸借対照表'!AD60*100</f>
        <v>61.263434174592255</v>
      </c>
      <c r="O36" s="419">
        <f>+'貸借対照表'!AD9/('貸借対照表'!AD59+'貸借対照表'!AD25)*100</f>
        <v>90.1032703734607</v>
      </c>
      <c r="P36" s="421">
        <f>+'貸借対照表'!AD18/'貸借対照表'!AD31*100</f>
        <v>581.0835719397511</v>
      </c>
      <c r="Q36" s="421">
        <f>+('貸借対照表'!AD19+'貸借対照表'!AD20)/'貸借対照表'!AD31*100</f>
        <v>563.9693469923523</v>
      </c>
      <c r="R36" s="419">
        <f>+'費用構成表'!AD19/('貸借対照表'!AD10+'貸借対照表'!AD16-'貸借対照表'!AD11-'貸借対照表'!AD14+'費用構成表'!AD19)*100</f>
        <v>3.3774817744132117</v>
      </c>
      <c r="S36" s="419">
        <f>+'損益計算書'!AF9/'損益計算書'!AF23*100</f>
        <v>105.01237465204953</v>
      </c>
      <c r="T36" s="419">
        <f>+('損益計算書'!AF10+'損益計算書'!AF16)/'費用構成表'!AD36*100</f>
        <v>105.44773036064143</v>
      </c>
      <c r="U36" s="424">
        <f>+'費用構成表'!AD15/('貸借対照表'!AD26+'貸借対照表'!AD32+'貸借対照表'!AD28+'貸借対照表'!AD42)*100</f>
        <v>3.691487789262757</v>
      </c>
      <c r="V36" s="425">
        <f>+'資本的収支'!AD24/'費用構成表'!AD19*100</f>
        <v>65.46722672806972</v>
      </c>
      <c r="W36" s="419">
        <f>+('損益計算書'!AF34+'資本的収支'!AD23)/'損益計算書'!AF11*100</f>
        <v>32.111964290939916</v>
      </c>
      <c r="X36" s="419">
        <f>+'貸借対照表'!AD58/('損益計算書'!AF10-'損益計算書'!AF12)*100</f>
        <v>6.384657266785146</v>
      </c>
      <c r="Y36" s="424" t="s">
        <v>545</v>
      </c>
      <c r="Z36" s="426">
        <f>SUM(Z10:Z35)</f>
        <v>133333964</v>
      </c>
      <c r="AA36" s="427">
        <f>+'費用構成表'!AD14/'概況'!P36</f>
        <v>22.459187611314544</v>
      </c>
      <c r="AB36" s="428">
        <f>+'費用構成表'!AD$15/'概況'!P36</f>
        <v>20.93284038166273</v>
      </c>
      <c r="AC36" s="428">
        <f>+'費用構成表'!AD19/'概況'!P36</f>
        <v>45.737030141971424</v>
      </c>
      <c r="AD36" s="428">
        <f>+'費用構成表'!AD20/'概況'!P36</f>
        <v>5.894308614612839</v>
      </c>
      <c r="AE36" s="428">
        <f>+'費用構成表'!AD21/'概況'!P36</f>
        <v>0.24438056955447315</v>
      </c>
      <c r="AF36" s="428">
        <f>+'費用構成表'!AD22/'概況'!P36</f>
        <v>0.6403687849179655</v>
      </c>
      <c r="AG36" s="428">
        <f>+'費用構成表'!AD23/'概況'!P36</f>
        <v>4.4730677403953845</v>
      </c>
      <c r="AH36" s="428">
        <f>+'費用構成表'!AD24/'概況'!P36</f>
        <v>0.5586959496925278</v>
      </c>
      <c r="AI36" s="428">
        <f>+'費用構成表'!AD25/'概況'!P36</f>
        <v>0.44909427105293415</v>
      </c>
      <c r="AJ36" s="428">
        <f>+'費用構成表'!AD26/'概況'!P36</f>
        <v>0.3462547153048447</v>
      </c>
      <c r="AK36" s="428">
        <f>+'費用構成表'!AD27/'概況'!P36</f>
        <v>8.650979448845309</v>
      </c>
      <c r="AL36" s="428">
        <f>+'費用構成表'!AD28/'概況'!P36</f>
        <v>45.26611845555156</v>
      </c>
      <c r="AM36" s="428">
        <f>+'費用構成表'!AD29/'概況'!P36</f>
        <v>27.22820242444647</v>
      </c>
      <c r="AN36" s="428">
        <f>+'費用構成表'!AD30/'概況'!P36</f>
        <v>8.919865271293396</v>
      </c>
      <c r="AO36" s="429">
        <f>+'費用構成表'!AD31/'概況'!P36</f>
        <v>164.57219195616992</v>
      </c>
      <c r="AP36" s="430">
        <f>+('費用構成表'!$AD$19+'費用構成表'!$AD$15+'費用構成表'!$AD$29)/'概況'!P36</f>
        <v>93.89807294808062</v>
      </c>
      <c r="AQ36" s="305"/>
      <c r="BD36" s="288"/>
      <c r="BE36" s="288"/>
      <c r="BK36" s="288"/>
      <c r="BL36" s="288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</row>
    <row r="37" ht="17.25">
      <c r="AH37" s="292" t="s">
        <v>243</v>
      </c>
    </row>
    <row r="38" spans="2:77" ht="17.25">
      <c r="B38" s="92"/>
      <c r="C38" s="92"/>
      <c r="D38" s="92"/>
      <c r="E38" s="326"/>
      <c r="F38" s="326"/>
      <c r="G38" s="92"/>
      <c r="H38" s="327"/>
      <c r="I38" s="289"/>
      <c r="J38" s="289"/>
      <c r="K38" s="92"/>
      <c r="L38" s="328"/>
      <c r="M38" s="329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29"/>
      <c r="Z38" s="328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289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42:77" ht="17.25">
      <c r="AP39" s="289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42:77" ht="17.25">
      <c r="AP40" s="289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</row>
    <row r="41" spans="42:77" ht="17.25">
      <c r="AP41" s="289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42:77" ht="17.25">
      <c r="AP42" s="289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42:77" ht="17.25">
      <c r="AP43" s="289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42:77" ht="17.25">
      <c r="AP44" s="289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42:77" ht="17.25">
      <c r="AP45" s="289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</row>
    <row r="46" spans="42:77" ht="17.25">
      <c r="AP46" s="289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</row>
    <row r="47" spans="42:77" ht="17.25">
      <c r="AP47" s="289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</row>
    <row r="48" spans="42:77" ht="17.25">
      <c r="AP48" s="289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</row>
    <row r="49" spans="42:77" ht="17.25">
      <c r="AP49" s="289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</row>
    <row r="50" spans="42:77" ht="17.25">
      <c r="AP50" s="289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</row>
    <row r="51" spans="42:77" ht="17.25">
      <c r="AP51" s="289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</row>
    <row r="52" spans="42:77" ht="17.25">
      <c r="AP52" s="289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BC71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457" customWidth="1"/>
    <col min="2" max="4" width="2.66015625" style="457" customWidth="1"/>
    <col min="5" max="5" width="20.66015625" style="457" customWidth="1"/>
    <col min="6" max="6" width="10.66015625" style="457" customWidth="1"/>
    <col min="7" max="33" width="12.66015625" style="457" customWidth="1"/>
    <col min="34" max="34" width="1.66015625" style="457" customWidth="1"/>
    <col min="35" max="16384" width="12.66015625" style="457" customWidth="1"/>
  </cols>
  <sheetData>
    <row r="1" spans="2:5" ht="21">
      <c r="B1" s="584" t="s">
        <v>316</v>
      </c>
      <c r="C1" s="584"/>
      <c r="D1" s="584"/>
      <c r="E1" s="584"/>
    </row>
    <row r="3" spans="2:33" ht="18" thickBot="1">
      <c r="B3" s="458" t="s">
        <v>598</v>
      </c>
      <c r="C3" s="458"/>
      <c r="D3" s="458"/>
      <c r="E3" s="458"/>
      <c r="F3" s="458"/>
      <c r="G3" s="458"/>
      <c r="H3" s="458"/>
      <c r="I3" s="458"/>
      <c r="J3" s="458"/>
      <c r="K3" s="459"/>
      <c r="L3" s="458"/>
      <c r="M3" s="458"/>
      <c r="N3" s="458"/>
      <c r="O3" s="458"/>
      <c r="P3" s="458"/>
      <c r="Q3" s="458"/>
      <c r="R3" s="459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60" t="s">
        <v>60</v>
      </c>
    </row>
    <row r="4" spans="2:34" ht="17.25">
      <c r="B4" s="461"/>
      <c r="G4" s="462"/>
      <c r="H4" s="463"/>
      <c r="I4" s="463"/>
      <c r="J4" s="463"/>
      <c r="K4" s="463"/>
      <c r="L4" s="463"/>
      <c r="M4" s="464"/>
      <c r="N4" s="464"/>
      <c r="O4" s="464"/>
      <c r="P4" s="464"/>
      <c r="Q4" s="464"/>
      <c r="R4" s="463"/>
      <c r="S4" s="463"/>
      <c r="T4" s="463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3"/>
      <c r="AF4" s="465"/>
      <c r="AG4" s="461"/>
      <c r="AH4" s="461"/>
    </row>
    <row r="5" spans="2:34" ht="17.25">
      <c r="B5" s="461"/>
      <c r="E5" s="457" t="s">
        <v>599</v>
      </c>
      <c r="G5" s="466"/>
      <c r="H5" s="467"/>
      <c r="I5" s="467"/>
      <c r="J5" s="467"/>
      <c r="K5" s="467"/>
      <c r="L5" s="467"/>
      <c r="M5" s="464"/>
      <c r="N5" s="464"/>
      <c r="O5" s="464"/>
      <c r="P5" s="464"/>
      <c r="Q5" s="464"/>
      <c r="R5" s="467"/>
      <c r="S5" s="467"/>
      <c r="T5" s="467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7"/>
      <c r="AF5" s="468"/>
      <c r="AG5" s="461"/>
      <c r="AH5" s="461"/>
    </row>
    <row r="6" spans="2:34" ht="17.25">
      <c r="B6" s="461"/>
      <c r="G6" s="469" t="s">
        <v>552</v>
      </c>
      <c r="H6" s="470" t="s">
        <v>45</v>
      </c>
      <c r="I6" s="470" t="s">
        <v>553</v>
      </c>
      <c r="J6" s="470" t="s">
        <v>554</v>
      </c>
      <c r="K6" s="470" t="s">
        <v>555</v>
      </c>
      <c r="L6" s="470" t="s">
        <v>556</v>
      </c>
      <c r="M6" s="471" t="s">
        <v>557</v>
      </c>
      <c r="N6" s="471" t="s">
        <v>558</v>
      </c>
      <c r="O6" s="471" t="s">
        <v>559</v>
      </c>
      <c r="P6" s="471" t="s">
        <v>560</v>
      </c>
      <c r="Q6" s="471" t="s">
        <v>561</v>
      </c>
      <c r="R6" s="511" t="s">
        <v>562</v>
      </c>
      <c r="S6" s="511" t="s">
        <v>563</v>
      </c>
      <c r="T6" s="511" t="s">
        <v>564</v>
      </c>
      <c r="U6" s="512" t="s">
        <v>58</v>
      </c>
      <c r="V6" s="512" t="s">
        <v>565</v>
      </c>
      <c r="W6" s="512" t="s">
        <v>566</v>
      </c>
      <c r="X6" s="512" t="s">
        <v>567</v>
      </c>
      <c r="Y6" s="512" t="s">
        <v>568</v>
      </c>
      <c r="Z6" s="471" t="s">
        <v>569</v>
      </c>
      <c r="AA6" s="471" t="s">
        <v>570</v>
      </c>
      <c r="AB6" s="471" t="s">
        <v>571</v>
      </c>
      <c r="AC6" s="471" t="s">
        <v>572</v>
      </c>
      <c r="AD6" s="471" t="s">
        <v>573</v>
      </c>
      <c r="AE6" s="470" t="s">
        <v>574</v>
      </c>
      <c r="AF6" s="515" t="s">
        <v>119</v>
      </c>
      <c r="AG6" s="516" t="s">
        <v>614</v>
      </c>
      <c r="AH6" s="461"/>
    </row>
    <row r="7" spans="2:34" ht="17.25">
      <c r="B7" s="461"/>
      <c r="C7" s="457" t="s">
        <v>600</v>
      </c>
      <c r="G7" s="466"/>
      <c r="H7" s="467"/>
      <c r="I7" s="467"/>
      <c r="J7" s="467"/>
      <c r="K7" s="467"/>
      <c r="L7" s="467"/>
      <c r="M7" s="464"/>
      <c r="N7" s="464"/>
      <c r="O7" s="464"/>
      <c r="P7" s="464"/>
      <c r="Q7" s="464"/>
      <c r="R7" s="467"/>
      <c r="S7" s="467"/>
      <c r="T7" s="467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7"/>
      <c r="AF7" s="468"/>
      <c r="AG7" s="461"/>
      <c r="AH7" s="461"/>
    </row>
    <row r="8" spans="2:34" ht="18" thickBot="1">
      <c r="B8" s="472"/>
      <c r="C8" s="458"/>
      <c r="D8" s="458"/>
      <c r="E8" s="458"/>
      <c r="F8" s="458"/>
      <c r="G8" s="473"/>
      <c r="H8" s="474"/>
      <c r="I8" s="474"/>
      <c r="J8" s="474"/>
      <c r="K8" s="474"/>
      <c r="L8" s="509">
        <v>242012</v>
      </c>
      <c r="M8" s="475">
        <v>242055</v>
      </c>
      <c r="N8" s="475">
        <v>242071</v>
      </c>
      <c r="O8" s="475"/>
      <c r="P8" s="475">
        <v>242098</v>
      </c>
      <c r="Q8" s="475">
        <v>242101</v>
      </c>
      <c r="R8" s="509"/>
      <c r="S8" s="509">
        <v>242063</v>
      </c>
      <c r="T8" s="509"/>
      <c r="U8" s="475"/>
      <c r="V8" s="475"/>
      <c r="W8" s="475"/>
      <c r="X8" s="475"/>
      <c r="Y8" s="475"/>
      <c r="Z8" s="475">
        <v>243035</v>
      </c>
      <c r="AA8" s="475">
        <v>243248</v>
      </c>
      <c r="AB8" s="475">
        <v>243418</v>
      </c>
      <c r="AC8" s="475">
        <v>243434</v>
      </c>
      <c r="AD8" s="475">
        <v>243442</v>
      </c>
      <c r="AE8" s="509">
        <v>244074</v>
      </c>
      <c r="AF8" s="476"/>
      <c r="AG8" s="472"/>
      <c r="AH8" s="461"/>
    </row>
    <row r="9" spans="2:34" ht="17.25">
      <c r="B9" s="517" t="s">
        <v>658</v>
      </c>
      <c r="G9" s="466"/>
      <c r="H9" s="467"/>
      <c r="I9" s="467"/>
      <c r="J9" s="503"/>
      <c r="K9" s="467"/>
      <c r="L9" s="467"/>
      <c r="M9" s="464"/>
      <c r="N9" s="464"/>
      <c r="O9" s="464"/>
      <c r="P9" s="464"/>
      <c r="Q9" s="464"/>
      <c r="R9" s="467"/>
      <c r="S9" s="467"/>
      <c r="T9" s="467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7"/>
      <c r="AF9" s="468"/>
      <c r="AG9" s="461"/>
      <c r="AH9" s="461"/>
    </row>
    <row r="10" spans="2:34" ht="17.25">
      <c r="B10" s="461"/>
      <c r="C10" s="457" t="s">
        <v>601</v>
      </c>
      <c r="G10" s="466"/>
      <c r="H10" s="467"/>
      <c r="I10" s="467"/>
      <c r="J10" s="503"/>
      <c r="K10" s="467"/>
      <c r="L10" s="467"/>
      <c r="M10" s="464"/>
      <c r="N10" s="464"/>
      <c r="O10" s="464"/>
      <c r="P10" s="464"/>
      <c r="Q10" s="464"/>
      <c r="R10" s="467"/>
      <c r="S10" s="467"/>
      <c r="T10" s="467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7"/>
      <c r="AF10" s="468"/>
      <c r="AG10" s="461"/>
      <c r="AH10" s="461"/>
    </row>
    <row r="11" spans="2:35" ht="17.25">
      <c r="B11" s="461"/>
      <c r="D11" s="491" t="s">
        <v>615</v>
      </c>
      <c r="F11" s="478" t="s">
        <v>602</v>
      </c>
      <c r="G11" s="479">
        <v>2287</v>
      </c>
      <c r="H11" s="480">
        <v>5537</v>
      </c>
      <c r="I11" s="480">
        <v>13793</v>
      </c>
      <c r="J11" s="480">
        <v>19192</v>
      </c>
      <c r="K11" s="506">
        <v>6464</v>
      </c>
      <c r="L11" s="480">
        <v>5008</v>
      </c>
      <c r="M11" s="481">
        <v>6112</v>
      </c>
      <c r="N11" s="481">
        <v>5141</v>
      </c>
      <c r="O11" s="481">
        <v>819</v>
      </c>
      <c r="P11" s="481">
        <v>1500</v>
      </c>
      <c r="Q11" s="481">
        <v>0</v>
      </c>
      <c r="R11" s="480">
        <v>2000</v>
      </c>
      <c r="S11" s="480">
        <v>1000</v>
      </c>
      <c r="T11" s="480">
        <v>1588</v>
      </c>
      <c r="U11" s="481">
        <v>0</v>
      </c>
      <c r="V11" s="481">
        <v>700</v>
      </c>
      <c r="W11" s="481">
        <v>2456</v>
      </c>
      <c r="X11" s="481">
        <v>0</v>
      </c>
      <c r="Y11" s="481">
        <v>0</v>
      </c>
      <c r="Z11" s="481">
        <v>3384</v>
      </c>
      <c r="AA11" s="481">
        <v>0</v>
      </c>
      <c r="AB11" s="481">
        <v>500</v>
      </c>
      <c r="AC11" s="481">
        <v>4025</v>
      </c>
      <c r="AD11" s="481">
        <v>0</v>
      </c>
      <c r="AE11" s="480">
        <v>1762</v>
      </c>
      <c r="AF11" s="483">
        <v>0</v>
      </c>
      <c r="AG11" s="482">
        <f>SUM(G11:AF11)</f>
        <v>83268</v>
      </c>
      <c r="AH11" s="461"/>
      <c r="AI11" s="531"/>
    </row>
    <row r="12" spans="2:35" ht="17.25">
      <c r="B12" s="461"/>
      <c r="C12" s="513"/>
      <c r="D12" s="513"/>
      <c r="E12" s="484"/>
      <c r="F12" s="485" t="s">
        <v>603</v>
      </c>
      <c r="G12" s="486">
        <v>2287</v>
      </c>
      <c r="H12" s="487">
        <v>5537</v>
      </c>
      <c r="I12" s="487">
        <v>47518</v>
      </c>
      <c r="J12" s="487">
        <v>19192</v>
      </c>
      <c r="K12" s="501">
        <v>19295</v>
      </c>
      <c r="L12" s="487">
        <v>5008</v>
      </c>
      <c r="M12" s="488">
        <v>6112</v>
      </c>
      <c r="N12" s="488">
        <v>5141</v>
      </c>
      <c r="O12" s="488">
        <v>819</v>
      </c>
      <c r="P12" s="488">
        <v>1500</v>
      </c>
      <c r="Q12" s="488">
        <v>0</v>
      </c>
      <c r="R12" s="487">
        <v>9005</v>
      </c>
      <c r="S12" s="487">
        <v>1119</v>
      </c>
      <c r="T12" s="487">
        <v>1588</v>
      </c>
      <c r="U12" s="488">
        <v>0</v>
      </c>
      <c r="V12" s="488">
        <v>700</v>
      </c>
      <c r="W12" s="488">
        <v>2456</v>
      </c>
      <c r="X12" s="488">
        <v>0</v>
      </c>
      <c r="Y12" s="488">
        <v>0</v>
      </c>
      <c r="Z12" s="488">
        <v>3384</v>
      </c>
      <c r="AA12" s="488">
        <v>0</v>
      </c>
      <c r="AB12" s="488">
        <v>500</v>
      </c>
      <c r="AC12" s="488">
        <v>4025</v>
      </c>
      <c r="AD12" s="488">
        <v>0</v>
      </c>
      <c r="AE12" s="487">
        <v>1762</v>
      </c>
      <c r="AF12" s="490">
        <v>0</v>
      </c>
      <c r="AG12" s="489">
        <f aca="true" t="shared" si="0" ref="AG12:AG64">SUM(G12:AF12)</f>
        <v>136948</v>
      </c>
      <c r="AH12" s="461"/>
      <c r="AI12" s="531"/>
    </row>
    <row r="13" spans="2:35" ht="17.25">
      <c r="B13" s="461"/>
      <c r="C13" s="513"/>
      <c r="D13" s="513"/>
      <c r="E13" s="518" t="s">
        <v>616</v>
      </c>
      <c r="F13" s="478" t="s">
        <v>602</v>
      </c>
      <c r="G13" s="479">
        <v>1898</v>
      </c>
      <c r="H13" s="480">
        <v>5537</v>
      </c>
      <c r="I13" s="480">
        <v>13793</v>
      </c>
      <c r="J13" s="480">
        <v>19192</v>
      </c>
      <c r="K13" s="506">
        <v>6464</v>
      </c>
      <c r="L13" s="480">
        <v>5008</v>
      </c>
      <c r="M13" s="481">
        <v>6112</v>
      </c>
      <c r="N13" s="481">
        <v>2024</v>
      </c>
      <c r="O13" s="481">
        <v>819</v>
      </c>
      <c r="P13" s="481">
        <v>1500</v>
      </c>
      <c r="Q13" s="481">
        <v>0</v>
      </c>
      <c r="R13" s="480">
        <v>2000</v>
      </c>
      <c r="S13" s="480">
        <v>1000</v>
      </c>
      <c r="T13" s="480">
        <v>1588</v>
      </c>
      <c r="U13" s="481">
        <v>0</v>
      </c>
      <c r="V13" s="481">
        <v>700</v>
      </c>
      <c r="W13" s="481">
        <v>2456</v>
      </c>
      <c r="X13" s="481">
        <v>0</v>
      </c>
      <c r="Y13" s="481">
        <v>0</v>
      </c>
      <c r="Z13" s="481">
        <v>3384</v>
      </c>
      <c r="AA13" s="481">
        <v>0</v>
      </c>
      <c r="AB13" s="481">
        <v>500</v>
      </c>
      <c r="AC13" s="481">
        <v>4025</v>
      </c>
      <c r="AD13" s="481">
        <v>0</v>
      </c>
      <c r="AE13" s="480">
        <v>1762</v>
      </c>
      <c r="AF13" s="483">
        <v>0</v>
      </c>
      <c r="AG13" s="482">
        <f t="shared" si="0"/>
        <v>79762</v>
      </c>
      <c r="AH13" s="461"/>
      <c r="AI13" s="531"/>
    </row>
    <row r="14" spans="2:35" ht="17.25">
      <c r="B14" s="461"/>
      <c r="C14" s="513"/>
      <c r="D14" s="513"/>
      <c r="E14" s="484"/>
      <c r="F14" s="485" t="s">
        <v>603</v>
      </c>
      <c r="G14" s="486">
        <v>1898</v>
      </c>
      <c r="H14" s="487">
        <v>5537</v>
      </c>
      <c r="I14" s="487">
        <v>13793</v>
      </c>
      <c r="J14" s="487">
        <v>19192</v>
      </c>
      <c r="K14" s="501">
        <v>6464</v>
      </c>
      <c r="L14" s="487">
        <v>5008</v>
      </c>
      <c r="M14" s="488">
        <v>6112</v>
      </c>
      <c r="N14" s="488">
        <v>2024</v>
      </c>
      <c r="O14" s="488">
        <v>819</v>
      </c>
      <c r="P14" s="488">
        <v>1500</v>
      </c>
      <c r="Q14" s="488">
        <v>0</v>
      </c>
      <c r="R14" s="487">
        <v>2000</v>
      </c>
      <c r="S14" s="487">
        <v>1000</v>
      </c>
      <c r="T14" s="487">
        <v>1588</v>
      </c>
      <c r="U14" s="488">
        <v>0</v>
      </c>
      <c r="V14" s="488">
        <v>700</v>
      </c>
      <c r="W14" s="488">
        <v>2456</v>
      </c>
      <c r="X14" s="488">
        <v>0</v>
      </c>
      <c r="Y14" s="488">
        <v>0</v>
      </c>
      <c r="Z14" s="488">
        <v>3384</v>
      </c>
      <c r="AA14" s="488">
        <v>0</v>
      </c>
      <c r="AB14" s="488">
        <v>500</v>
      </c>
      <c r="AC14" s="488">
        <v>4025</v>
      </c>
      <c r="AD14" s="488">
        <v>0</v>
      </c>
      <c r="AE14" s="487">
        <v>1762</v>
      </c>
      <c r="AF14" s="490">
        <v>0</v>
      </c>
      <c r="AG14" s="489">
        <f t="shared" si="0"/>
        <v>79762</v>
      </c>
      <c r="AH14" s="461"/>
      <c r="AI14" s="531"/>
    </row>
    <row r="15" spans="2:35" ht="17.25">
      <c r="B15" s="461"/>
      <c r="C15" s="513"/>
      <c r="D15" s="513"/>
      <c r="E15" s="523" t="s">
        <v>655</v>
      </c>
      <c r="F15" s="478" t="s">
        <v>602</v>
      </c>
      <c r="G15" s="479">
        <v>389</v>
      </c>
      <c r="H15" s="480">
        <v>0</v>
      </c>
      <c r="I15" s="480">
        <v>0</v>
      </c>
      <c r="J15" s="480">
        <v>0</v>
      </c>
      <c r="K15" s="506">
        <v>0</v>
      </c>
      <c r="L15" s="480">
        <v>0</v>
      </c>
      <c r="M15" s="481">
        <v>0</v>
      </c>
      <c r="N15" s="481">
        <v>3117</v>
      </c>
      <c r="O15" s="481">
        <v>0</v>
      </c>
      <c r="P15" s="481">
        <v>0</v>
      </c>
      <c r="Q15" s="481">
        <v>0</v>
      </c>
      <c r="R15" s="480">
        <v>0</v>
      </c>
      <c r="S15" s="480">
        <v>0</v>
      </c>
      <c r="T15" s="480">
        <v>0</v>
      </c>
      <c r="U15" s="481">
        <v>0</v>
      </c>
      <c r="V15" s="481">
        <v>0</v>
      </c>
      <c r="W15" s="481">
        <v>0</v>
      </c>
      <c r="X15" s="481">
        <v>0</v>
      </c>
      <c r="Y15" s="481">
        <v>0</v>
      </c>
      <c r="Z15" s="481">
        <v>0</v>
      </c>
      <c r="AA15" s="481">
        <v>0</v>
      </c>
      <c r="AB15" s="481">
        <v>0</v>
      </c>
      <c r="AC15" s="481">
        <v>0</v>
      </c>
      <c r="AD15" s="481">
        <v>0</v>
      </c>
      <c r="AE15" s="480">
        <v>0</v>
      </c>
      <c r="AF15" s="483">
        <v>0</v>
      </c>
      <c r="AG15" s="482">
        <f t="shared" si="0"/>
        <v>3506</v>
      </c>
      <c r="AH15" s="461"/>
      <c r="AI15" s="531"/>
    </row>
    <row r="16" spans="2:35" ht="17.25">
      <c r="B16" s="461"/>
      <c r="C16" s="513"/>
      <c r="D16" s="513"/>
      <c r="E16" s="493"/>
      <c r="F16" s="485" t="s">
        <v>603</v>
      </c>
      <c r="G16" s="486">
        <v>389</v>
      </c>
      <c r="H16" s="487">
        <v>0</v>
      </c>
      <c r="I16" s="487">
        <v>0</v>
      </c>
      <c r="J16" s="487">
        <v>0</v>
      </c>
      <c r="K16" s="501">
        <v>0</v>
      </c>
      <c r="L16" s="487">
        <v>0</v>
      </c>
      <c r="M16" s="488">
        <v>0</v>
      </c>
      <c r="N16" s="488">
        <v>3117</v>
      </c>
      <c r="O16" s="488">
        <v>0</v>
      </c>
      <c r="P16" s="488">
        <v>0</v>
      </c>
      <c r="Q16" s="488">
        <v>0</v>
      </c>
      <c r="R16" s="487">
        <v>0</v>
      </c>
      <c r="S16" s="487">
        <v>0</v>
      </c>
      <c r="T16" s="487">
        <v>0</v>
      </c>
      <c r="U16" s="488">
        <v>0</v>
      </c>
      <c r="V16" s="488">
        <v>0</v>
      </c>
      <c r="W16" s="488">
        <v>0</v>
      </c>
      <c r="X16" s="488">
        <v>0</v>
      </c>
      <c r="Y16" s="488">
        <v>0</v>
      </c>
      <c r="Z16" s="488">
        <v>0</v>
      </c>
      <c r="AA16" s="488">
        <v>0</v>
      </c>
      <c r="AB16" s="488">
        <v>0</v>
      </c>
      <c r="AC16" s="488">
        <v>0</v>
      </c>
      <c r="AD16" s="488">
        <v>0</v>
      </c>
      <c r="AE16" s="487">
        <v>0</v>
      </c>
      <c r="AF16" s="490">
        <v>0</v>
      </c>
      <c r="AG16" s="489">
        <f t="shared" si="0"/>
        <v>3506</v>
      </c>
      <c r="AH16" s="461"/>
      <c r="AI16" s="531"/>
    </row>
    <row r="17" spans="2:35" ht="17.25">
      <c r="B17" s="461"/>
      <c r="C17" s="484"/>
      <c r="D17" s="484"/>
      <c r="E17" s="524" t="s">
        <v>617</v>
      </c>
      <c r="F17" s="485" t="s">
        <v>603</v>
      </c>
      <c r="G17" s="486">
        <v>0</v>
      </c>
      <c r="H17" s="487">
        <v>0</v>
      </c>
      <c r="I17" s="487">
        <v>33725</v>
      </c>
      <c r="J17" s="487">
        <v>0</v>
      </c>
      <c r="K17" s="501">
        <v>12831</v>
      </c>
      <c r="L17" s="487">
        <v>0</v>
      </c>
      <c r="M17" s="488">
        <v>0</v>
      </c>
      <c r="N17" s="488">
        <v>0</v>
      </c>
      <c r="O17" s="488">
        <v>0</v>
      </c>
      <c r="P17" s="488">
        <v>0</v>
      </c>
      <c r="Q17" s="488">
        <v>0</v>
      </c>
      <c r="R17" s="487">
        <v>7005</v>
      </c>
      <c r="S17" s="487">
        <v>119</v>
      </c>
      <c r="T17" s="487">
        <v>0</v>
      </c>
      <c r="U17" s="488">
        <v>0</v>
      </c>
      <c r="V17" s="488">
        <v>0</v>
      </c>
      <c r="W17" s="488">
        <v>0</v>
      </c>
      <c r="X17" s="488">
        <v>0</v>
      </c>
      <c r="Y17" s="488">
        <v>0</v>
      </c>
      <c r="Z17" s="488">
        <v>0</v>
      </c>
      <c r="AA17" s="488">
        <v>0</v>
      </c>
      <c r="AB17" s="488">
        <v>0</v>
      </c>
      <c r="AC17" s="488">
        <v>0</v>
      </c>
      <c r="AD17" s="488">
        <v>0</v>
      </c>
      <c r="AE17" s="487">
        <v>0</v>
      </c>
      <c r="AF17" s="490">
        <v>0</v>
      </c>
      <c r="AG17" s="489">
        <f t="shared" si="0"/>
        <v>53680</v>
      </c>
      <c r="AH17" s="461"/>
      <c r="AI17" s="531"/>
    </row>
    <row r="18" spans="2:35" ht="17.25">
      <c r="B18" s="461"/>
      <c r="C18" s="457" t="s">
        <v>604</v>
      </c>
      <c r="G18" s="466"/>
      <c r="H18" s="467"/>
      <c r="I18" s="467"/>
      <c r="J18" s="503"/>
      <c r="K18" s="467"/>
      <c r="L18" s="467"/>
      <c r="M18" s="464"/>
      <c r="N18" s="464"/>
      <c r="O18" s="464"/>
      <c r="P18" s="464"/>
      <c r="Q18" s="464"/>
      <c r="R18" s="467"/>
      <c r="S18" s="467"/>
      <c r="T18" s="467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7"/>
      <c r="AF18" s="468"/>
      <c r="AG18" s="461"/>
      <c r="AH18" s="461"/>
      <c r="AI18" s="531"/>
    </row>
    <row r="19" spans="2:35" ht="17.25">
      <c r="B19" s="461"/>
      <c r="D19" s="491" t="s">
        <v>612</v>
      </c>
      <c r="F19" s="478" t="s">
        <v>602</v>
      </c>
      <c r="G19" s="479">
        <v>45632</v>
      </c>
      <c r="H19" s="480">
        <v>0</v>
      </c>
      <c r="I19" s="480">
        <v>101</v>
      </c>
      <c r="J19" s="480">
        <v>67848</v>
      </c>
      <c r="K19" s="506">
        <v>1060</v>
      </c>
      <c r="L19" s="480">
        <v>13282</v>
      </c>
      <c r="M19" s="481">
        <v>3952</v>
      </c>
      <c r="N19" s="481">
        <v>11076</v>
      </c>
      <c r="O19" s="481">
        <v>0</v>
      </c>
      <c r="P19" s="481">
        <v>45812</v>
      </c>
      <c r="Q19" s="481">
        <v>7482</v>
      </c>
      <c r="R19" s="480">
        <v>76965</v>
      </c>
      <c r="S19" s="480">
        <v>4336</v>
      </c>
      <c r="T19" s="480">
        <v>144257</v>
      </c>
      <c r="U19" s="481">
        <v>0</v>
      </c>
      <c r="V19" s="481">
        <v>0</v>
      </c>
      <c r="W19" s="481">
        <v>24305</v>
      </c>
      <c r="X19" s="481">
        <v>0</v>
      </c>
      <c r="Y19" s="481">
        <v>0</v>
      </c>
      <c r="Z19" s="481">
        <v>27957</v>
      </c>
      <c r="AA19" s="481">
        <v>35578</v>
      </c>
      <c r="AB19" s="481">
        <v>0</v>
      </c>
      <c r="AC19" s="481">
        <v>0</v>
      </c>
      <c r="AD19" s="481">
        <v>3233</v>
      </c>
      <c r="AE19" s="480">
        <v>22682</v>
      </c>
      <c r="AF19" s="483">
        <v>0</v>
      </c>
      <c r="AG19" s="482">
        <f t="shared" si="0"/>
        <v>535558</v>
      </c>
      <c r="AH19" s="461"/>
      <c r="AI19" s="531"/>
    </row>
    <row r="20" spans="2:35" ht="17.25">
      <c r="B20" s="461"/>
      <c r="D20" s="492"/>
      <c r="E20" s="484"/>
      <c r="F20" s="485" t="s">
        <v>603</v>
      </c>
      <c r="G20" s="486">
        <v>45632</v>
      </c>
      <c r="H20" s="487">
        <v>344</v>
      </c>
      <c r="I20" s="487">
        <v>8187</v>
      </c>
      <c r="J20" s="487">
        <v>102272</v>
      </c>
      <c r="K20" s="501">
        <v>1060</v>
      </c>
      <c r="L20" s="487">
        <v>6608</v>
      </c>
      <c r="M20" s="488">
        <v>15205</v>
      </c>
      <c r="N20" s="488">
        <v>11076</v>
      </c>
      <c r="O20" s="488">
        <v>0</v>
      </c>
      <c r="P20" s="488">
        <v>45812</v>
      </c>
      <c r="Q20" s="488">
        <v>27294</v>
      </c>
      <c r="R20" s="487">
        <v>367031</v>
      </c>
      <c r="S20" s="487">
        <v>0</v>
      </c>
      <c r="T20" s="487">
        <v>173750</v>
      </c>
      <c r="U20" s="488">
        <v>0</v>
      </c>
      <c r="V20" s="488">
        <v>0</v>
      </c>
      <c r="W20" s="488">
        <v>54851</v>
      </c>
      <c r="X20" s="488">
        <v>1000</v>
      </c>
      <c r="Y20" s="488">
        <v>93300</v>
      </c>
      <c r="Z20" s="488">
        <v>43588</v>
      </c>
      <c r="AA20" s="488">
        <v>29252</v>
      </c>
      <c r="AB20" s="488">
        <v>0</v>
      </c>
      <c r="AC20" s="488">
        <v>0</v>
      </c>
      <c r="AD20" s="488">
        <v>3672</v>
      </c>
      <c r="AE20" s="487">
        <v>22682</v>
      </c>
      <c r="AF20" s="490">
        <v>30000</v>
      </c>
      <c r="AG20" s="489">
        <f t="shared" si="0"/>
        <v>1082616</v>
      </c>
      <c r="AH20" s="461"/>
      <c r="AI20" s="531"/>
    </row>
    <row r="21" spans="2:35" ht="17.25">
      <c r="B21" s="461"/>
      <c r="E21" s="491" t="s">
        <v>618</v>
      </c>
      <c r="F21" s="478" t="s">
        <v>602</v>
      </c>
      <c r="G21" s="479">
        <v>0</v>
      </c>
      <c r="H21" s="480">
        <v>0</v>
      </c>
      <c r="I21" s="480">
        <v>0</v>
      </c>
      <c r="J21" s="480">
        <v>0</v>
      </c>
      <c r="K21" s="506">
        <v>0</v>
      </c>
      <c r="L21" s="480">
        <v>0</v>
      </c>
      <c r="M21" s="481">
        <v>0</v>
      </c>
      <c r="N21" s="481">
        <v>0</v>
      </c>
      <c r="O21" s="481">
        <v>0</v>
      </c>
      <c r="P21" s="481">
        <v>0</v>
      </c>
      <c r="Q21" s="481">
        <v>0</v>
      </c>
      <c r="R21" s="480">
        <v>0</v>
      </c>
      <c r="S21" s="480">
        <v>0</v>
      </c>
      <c r="T21" s="480">
        <v>0</v>
      </c>
      <c r="U21" s="481">
        <v>0</v>
      </c>
      <c r="V21" s="481">
        <v>0</v>
      </c>
      <c r="W21" s="481">
        <v>0</v>
      </c>
      <c r="X21" s="481">
        <v>0</v>
      </c>
      <c r="Y21" s="481">
        <v>0</v>
      </c>
      <c r="Z21" s="481">
        <v>0</v>
      </c>
      <c r="AA21" s="481">
        <v>0</v>
      </c>
      <c r="AB21" s="481">
        <v>0</v>
      </c>
      <c r="AC21" s="481">
        <v>0</v>
      </c>
      <c r="AD21" s="481">
        <v>0</v>
      </c>
      <c r="AE21" s="480">
        <v>0</v>
      </c>
      <c r="AF21" s="483">
        <v>0</v>
      </c>
      <c r="AG21" s="482">
        <f t="shared" si="0"/>
        <v>0</v>
      </c>
      <c r="AH21" s="461"/>
      <c r="AI21" s="531"/>
    </row>
    <row r="22" spans="2:35" ht="17.25">
      <c r="B22" s="461"/>
      <c r="E22" s="519" t="s">
        <v>619</v>
      </c>
      <c r="F22" s="485" t="s">
        <v>603</v>
      </c>
      <c r="G22" s="486">
        <v>0</v>
      </c>
      <c r="H22" s="487">
        <v>0</v>
      </c>
      <c r="I22" s="487">
        <v>0</v>
      </c>
      <c r="J22" s="487">
        <v>0</v>
      </c>
      <c r="K22" s="501">
        <v>0</v>
      </c>
      <c r="L22" s="487">
        <v>0</v>
      </c>
      <c r="M22" s="488">
        <v>0</v>
      </c>
      <c r="N22" s="488">
        <v>0</v>
      </c>
      <c r="O22" s="488">
        <v>0</v>
      </c>
      <c r="P22" s="488">
        <v>0</v>
      </c>
      <c r="Q22" s="488">
        <v>0</v>
      </c>
      <c r="R22" s="487">
        <v>0</v>
      </c>
      <c r="S22" s="487">
        <v>0</v>
      </c>
      <c r="T22" s="487">
        <v>0</v>
      </c>
      <c r="U22" s="488">
        <v>0</v>
      </c>
      <c r="V22" s="488">
        <v>0</v>
      </c>
      <c r="W22" s="488">
        <v>0</v>
      </c>
      <c r="X22" s="488">
        <v>0</v>
      </c>
      <c r="Y22" s="488">
        <v>0</v>
      </c>
      <c r="Z22" s="488">
        <v>0</v>
      </c>
      <c r="AA22" s="488">
        <v>0</v>
      </c>
      <c r="AB22" s="488">
        <v>0</v>
      </c>
      <c r="AC22" s="488">
        <v>0</v>
      </c>
      <c r="AD22" s="488">
        <v>0</v>
      </c>
      <c r="AE22" s="487">
        <v>0</v>
      </c>
      <c r="AF22" s="490">
        <v>0</v>
      </c>
      <c r="AG22" s="489">
        <f t="shared" si="0"/>
        <v>0</v>
      </c>
      <c r="AH22" s="461"/>
      <c r="AI22" s="531"/>
    </row>
    <row r="23" spans="2:35" ht="17.25">
      <c r="B23" s="461"/>
      <c r="E23" s="491" t="s">
        <v>620</v>
      </c>
      <c r="F23" s="478" t="s">
        <v>602</v>
      </c>
      <c r="G23" s="479">
        <v>0</v>
      </c>
      <c r="H23" s="480">
        <v>0</v>
      </c>
      <c r="I23" s="480">
        <v>0</v>
      </c>
      <c r="J23" s="480">
        <v>0</v>
      </c>
      <c r="K23" s="506">
        <v>0</v>
      </c>
      <c r="L23" s="480">
        <v>0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0">
        <v>0</v>
      </c>
      <c r="S23" s="480">
        <v>0</v>
      </c>
      <c r="T23" s="480">
        <v>0</v>
      </c>
      <c r="U23" s="481">
        <v>0</v>
      </c>
      <c r="V23" s="481">
        <v>0</v>
      </c>
      <c r="W23" s="481">
        <v>24305</v>
      </c>
      <c r="X23" s="481">
        <v>0</v>
      </c>
      <c r="Y23" s="481">
        <v>0</v>
      </c>
      <c r="Z23" s="481">
        <v>0</v>
      </c>
      <c r="AA23" s="481">
        <v>0</v>
      </c>
      <c r="AB23" s="481">
        <v>0</v>
      </c>
      <c r="AC23" s="481">
        <v>0</v>
      </c>
      <c r="AD23" s="481">
        <v>0</v>
      </c>
      <c r="AE23" s="480">
        <v>0</v>
      </c>
      <c r="AF23" s="483">
        <v>0</v>
      </c>
      <c r="AG23" s="482">
        <f t="shared" si="0"/>
        <v>24305</v>
      </c>
      <c r="AH23" s="461"/>
      <c r="AI23" s="531"/>
    </row>
    <row r="24" spans="2:35" ht="17.25">
      <c r="B24" s="461"/>
      <c r="E24" s="519" t="s">
        <v>619</v>
      </c>
      <c r="F24" s="485" t="s">
        <v>603</v>
      </c>
      <c r="G24" s="486">
        <v>0</v>
      </c>
      <c r="H24" s="487">
        <v>0</v>
      </c>
      <c r="I24" s="487">
        <v>0</v>
      </c>
      <c r="J24" s="487">
        <v>0</v>
      </c>
      <c r="K24" s="501">
        <v>0</v>
      </c>
      <c r="L24" s="487">
        <v>0</v>
      </c>
      <c r="M24" s="488">
        <v>0</v>
      </c>
      <c r="N24" s="488">
        <v>0</v>
      </c>
      <c r="O24" s="488">
        <v>0</v>
      </c>
      <c r="P24" s="488">
        <v>0</v>
      </c>
      <c r="Q24" s="488">
        <v>0</v>
      </c>
      <c r="R24" s="487">
        <v>0</v>
      </c>
      <c r="S24" s="487">
        <v>0</v>
      </c>
      <c r="T24" s="487">
        <v>0</v>
      </c>
      <c r="U24" s="488">
        <v>0</v>
      </c>
      <c r="V24" s="488">
        <v>0</v>
      </c>
      <c r="W24" s="488">
        <v>7851</v>
      </c>
      <c r="X24" s="488">
        <v>0</v>
      </c>
      <c r="Y24" s="488">
        <v>0</v>
      </c>
      <c r="Z24" s="488">
        <v>0</v>
      </c>
      <c r="AA24" s="488">
        <v>0</v>
      </c>
      <c r="AB24" s="488">
        <v>0</v>
      </c>
      <c r="AC24" s="488">
        <v>0</v>
      </c>
      <c r="AD24" s="488">
        <v>0</v>
      </c>
      <c r="AE24" s="487">
        <v>0</v>
      </c>
      <c r="AF24" s="490">
        <v>0</v>
      </c>
      <c r="AG24" s="489">
        <f t="shared" si="0"/>
        <v>7851</v>
      </c>
      <c r="AH24" s="461"/>
      <c r="AI24" s="531"/>
    </row>
    <row r="25" spans="2:35" ht="17.25">
      <c r="B25" s="461"/>
      <c r="E25" s="491" t="s">
        <v>618</v>
      </c>
      <c r="F25" s="478" t="s">
        <v>602</v>
      </c>
      <c r="G25" s="479">
        <v>0</v>
      </c>
      <c r="H25" s="480">
        <v>0</v>
      </c>
      <c r="I25" s="480">
        <v>0</v>
      </c>
      <c r="J25" s="480">
        <v>0</v>
      </c>
      <c r="K25" s="506">
        <v>0</v>
      </c>
      <c r="L25" s="480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0">
        <v>0</v>
      </c>
      <c r="S25" s="480">
        <v>0</v>
      </c>
      <c r="T25" s="480">
        <v>2339</v>
      </c>
      <c r="U25" s="481">
        <v>0</v>
      </c>
      <c r="V25" s="481">
        <v>0</v>
      </c>
      <c r="W25" s="481">
        <v>0</v>
      </c>
      <c r="X25" s="481">
        <v>0</v>
      </c>
      <c r="Y25" s="481">
        <v>0</v>
      </c>
      <c r="Z25" s="481">
        <v>0</v>
      </c>
      <c r="AA25" s="481">
        <v>0</v>
      </c>
      <c r="AB25" s="481">
        <v>0</v>
      </c>
      <c r="AC25" s="481">
        <v>0</v>
      </c>
      <c r="AD25" s="481">
        <v>0</v>
      </c>
      <c r="AE25" s="480">
        <v>0</v>
      </c>
      <c r="AF25" s="483">
        <v>0</v>
      </c>
      <c r="AG25" s="482">
        <f t="shared" si="0"/>
        <v>2339</v>
      </c>
      <c r="AH25" s="461"/>
      <c r="AI25" s="531"/>
    </row>
    <row r="26" spans="2:35" ht="17.25">
      <c r="B26" s="461"/>
      <c r="E26" s="520" t="s">
        <v>621</v>
      </c>
      <c r="F26" s="485" t="s">
        <v>603</v>
      </c>
      <c r="G26" s="486">
        <v>0</v>
      </c>
      <c r="H26" s="487">
        <v>0</v>
      </c>
      <c r="I26" s="487">
        <v>0</v>
      </c>
      <c r="J26" s="487">
        <v>0</v>
      </c>
      <c r="K26" s="501">
        <v>0</v>
      </c>
      <c r="L26" s="487">
        <v>0</v>
      </c>
      <c r="M26" s="488">
        <v>0</v>
      </c>
      <c r="N26" s="488">
        <v>0</v>
      </c>
      <c r="O26" s="488">
        <v>0</v>
      </c>
      <c r="P26" s="488">
        <v>0</v>
      </c>
      <c r="Q26" s="488">
        <v>0</v>
      </c>
      <c r="R26" s="487">
        <v>0</v>
      </c>
      <c r="S26" s="487">
        <v>0</v>
      </c>
      <c r="T26" s="487">
        <v>2339</v>
      </c>
      <c r="U26" s="488">
        <v>0</v>
      </c>
      <c r="V26" s="488">
        <v>0</v>
      </c>
      <c r="W26" s="488">
        <v>0</v>
      </c>
      <c r="X26" s="488">
        <v>0</v>
      </c>
      <c r="Y26" s="488">
        <v>0</v>
      </c>
      <c r="Z26" s="488">
        <v>0</v>
      </c>
      <c r="AA26" s="488">
        <v>0</v>
      </c>
      <c r="AB26" s="488">
        <v>0</v>
      </c>
      <c r="AC26" s="488">
        <v>0</v>
      </c>
      <c r="AD26" s="488">
        <v>0</v>
      </c>
      <c r="AE26" s="487">
        <v>0</v>
      </c>
      <c r="AF26" s="490">
        <v>0</v>
      </c>
      <c r="AG26" s="489">
        <f t="shared" si="0"/>
        <v>2339</v>
      </c>
      <c r="AH26" s="461"/>
      <c r="AI26" s="531"/>
    </row>
    <row r="27" spans="2:35" ht="17.25">
      <c r="B27" s="461"/>
      <c r="E27" s="491" t="s">
        <v>622</v>
      </c>
      <c r="F27" s="478" t="s">
        <v>602</v>
      </c>
      <c r="G27" s="479">
        <v>0</v>
      </c>
      <c r="H27" s="480">
        <v>0</v>
      </c>
      <c r="I27" s="480">
        <v>0</v>
      </c>
      <c r="J27" s="480">
        <v>0</v>
      </c>
      <c r="K27" s="506">
        <v>0</v>
      </c>
      <c r="L27" s="480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0">
        <v>0</v>
      </c>
      <c r="S27" s="480">
        <v>0</v>
      </c>
      <c r="T27" s="480">
        <v>0</v>
      </c>
      <c r="U27" s="481">
        <v>0</v>
      </c>
      <c r="V27" s="481">
        <v>0</v>
      </c>
      <c r="W27" s="481">
        <v>0</v>
      </c>
      <c r="X27" s="481">
        <v>0</v>
      </c>
      <c r="Y27" s="481">
        <v>0</v>
      </c>
      <c r="Z27" s="481">
        <v>3371</v>
      </c>
      <c r="AA27" s="481">
        <v>6194</v>
      </c>
      <c r="AB27" s="481">
        <v>0</v>
      </c>
      <c r="AC27" s="481">
        <v>0</v>
      </c>
      <c r="AD27" s="481">
        <v>0</v>
      </c>
      <c r="AE27" s="480">
        <v>0</v>
      </c>
      <c r="AF27" s="483">
        <v>0</v>
      </c>
      <c r="AG27" s="482">
        <f t="shared" si="0"/>
        <v>9565</v>
      </c>
      <c r="AH27" s="461"/>
      <c r="AI27" s="531"/>
    </row>
    <row r="28" spans="2:35" ht="17.25">
      <c r="B28" s="461"/>
      <c r="E28" s="520" t="s">
        <v>621</v>
      </c>
      <c r="F28" s="485" t="s">
        <v>603</v>
      </c>
      <c r="G28" s="486">
        <v>0</v>
      </c>
      <c r="H28" s="487">
        <v>0</v>
      </c>
      <c r="I28" s="487">
        <v>0</v>
      </c>
      <c r="J28" s="487">
        <v>0</v>
      </c>
      <c r="K28" s="501">
        <v>0</v>
      </c>
      <c r="L28" s="487">
        <v>0</v>
      </c>
      <c r="M28" s="488">
        <v>0</v>
      </c>
      <c r="N28" s="488">
        <v>0</v>
      </c>
      <c r="O28" s="488">
        <v>0</v>
      </c>
      <c r="P28" s="488">
        <v>0</v>
      </c>
      <c r="Q28" s="488">
        <v>0</v>
      </c>
      <c r="R28" s="487">
        <v>0</v>
      </c>
      <c r="S28" s="487">
        <v>0</v>
      </c>
      <c r="T28" s="487">
        <v>0</v>
      </c>
      <c r="U28" s="488">
        <v>0</v>
      </c>
      <c r="V28" s="488">
        <v>0</v>
      </c>
      <c r="W28" s="488">
        <v>0</v>
      </c>
      <c r="X28" s="488">
        <v>0</v>
      </c>
      <c r="Y28" s="488">
        <v>0</v>
      </c>
      <c r="Z28" s="488">
        <v>3371</v>
      </c>
      <c r="AA28" s="488">
        <v>6194</v>
      </c>
      <c r="AB28" s="488">
        <v>0</v>
      </c>
      <c r="AC28" s="488">
        <v>0</v>
      </c>
      <c r="AD28" s="488">
        <v>0</v>
      </c>
      <c r="AE28" s="487">
        <v>0</v>
      </c>
      <c r="AF28" s="490">
        <v>0</v>
      </c>
      <c r="AG28" s="489">
        <f t="shared" si="0"/>
        <v>9565</v>
      </c>
      <c r="AH28" s="461"/>
      <c r="AI28" s="531"/>
    </row>
    <row r="29" spans="2:35" ht="17.25">
      <c r="B29" s="461"/>
      <c r="E29" s="491" t="s">
        <v>623</v>
      </c>
      <c r="F29" s="478" t="s">
        <v>602</v>
      </c>
      <c r="G29" s="479">
        <v>8557</v>
      </c>
      <c r="H29" s="480">
        <v>0</v>
      </c>
      <c r="I29" s="480">
        <v>0</v>
      </c>
      <c r="J29" s="480">
        <v>37035</v>
      </c>
      <c r="K29" s="506">
        <v>0</v>
      </c>
      <c r="L29" s="480">
        <v>0</v>
      </c>
      <c r="M29" s="481">
        <v>0</v>
      </c>
      <c r="N29" s="481">
        <v>0</v>
      </c>
      <c r="O29" s="481">
        <v>0</v>
      </c>
      <c r="P29" s="481">
        <v>24380</v>
      </c>
      <c r="Q29" s="481">
        <v>0</v>
      </c>
      <c r="R29" s="480">
        <v>0</v>
      </c>
      <c r="S29" s="480">
        <v>0</v>
      </c>
      <c r="T29" s="480">
        <v>108565</v>
      </c>
      <c r="U29" s="481">
        <v>0</v>
      </c>
      <c r="V29" s="481">
        <v>0</v>
      </c>
      <c r="W29" s="481">
        <v>0</v>
      </c>
      <c r="X29" s="481">
        <v>0</v>
      </c>
      <c r="Y29" s="481">
        <v>0</v>
      </c>
      <c r="Z29" s="481">
        <v>0</v>
      </c>
      <c r="AA29" s="481">
        <v>0</v>
      </c>
      <c r="AB29" s="481">
        <v>0</v>
      </c>
      <c r="AC29" s="481">
        <v>0</v>
      </c>
      <c r="AD29" s="481">
        <v>0</v>
      </c>
      <c r="AE29" s="480">
        <v>0</v>
      </c>
      <c r="AF29" s="483">
        <v>0</v>
      </c>
      <c r="AG29" s="482">
        <f t="shared" si="0"/>
        <v>178537</v>
      </c>
      <c r="AH29" s="461"/>
      <c r="AI29" s="531"/>
    </row>
    <row r="30" spans="2:35" ht="17.25">
      <c r="B30" s="461"/>
      <c r="E30" s="484"/>
      <c r="F30" s="485" t="s">
        <v>603</v>
      </c>
      <c r="G30" s="486">
        <v>8557</v>
      </c>
      <c r="H30" s="487">
        <v>0</v>
      </c>
      <c r="I30" s="487">
        <v>0</v>
      </c>
      <c r="J30" s="487">
        <v>37035</v>
      </c>
      <c r="K30" s="501">
        <v>0</v>
      </c>
      <c r="L30" s="487">
        <v>0</v>
      </c>
      <c r="M30" s="488">
        <v>0</v>
      </c>
      <c r="N30" s="488">
        <v>0</v>
      </c>
      <c r="O30" s="488">
        <v>0</v>
      </c>
      <c r="P30" s="488">
        <v>24380</v>
      </c>
      <c r="Q30" s="488">
        <v>0</v>
      </c>
      <c r="R30" s="487">
        <v>0</v>
      </c>
      <c r="S30" s="487">
        <v>0</v>
      </c>
      <c r="T30" s="487">
        <v>108565</v>
      </c>
      <c r="U30" s="488">
        <v>0</v>
      </c>
      <c r="V30" s="488">
        <v>0</v>
      </c>
      <c r="W30" s="488">
        <v>0</v>
      </c>
      <c r="X30" s="488">
        <v>0</v>
      </c>
      <c r="Y30" s="488">
        <v>0</v>
      </c>
      <c r="Z30" s="488">
        <v>0</v>
      </c>
      <c r="AA30" s="488">
        <v>0</v>
      </c>
      <c r="AB30" s="488">
        <v>0</v>
      </c>
      <c r="AC30" s="488">
        <v>0</v>
      </c>
      <c r="AD30" s="488">
        <v>0</v>
      </c>
      <c r="AE30" s="487">
        <v>0</v>
      </c>
      <c r="AF30" s="490">
        <v>0</v>
      </c>
      <c r="AG30" s="489">
        <f t="shared" si="0"/>
        <v>178537</v>
      </c>
      <c r="AH30" s="461"/>
      <c r="AI30" s="531"/>
    </row>
    <row r="31" spans="2:35" ht="17.25">
      <c r="B31" s="461"/>
      <c r="E31" s="491" t="s">
        <v>624</v>
      </c>
      <c r="F31" s="478" t="s">
        <v>602</v>
      </c>
      <c r="G31" s="479">
        <v>15625</v>
      </c>
      <c r="H31" s="480">
        <v>0</v>
      </c>
      <c r="I31" s="480">
        <v>15</v>
      </c>
      <c r="J31" s="480">
        <v>29253</v>
      </c>
      <c r="K31" s="506">
        <v>0</v>
      </c>
      <c r="L31" s="480">
        <v>10312</v>
      </c>
      <c r="M31" s="481">
        <v>3952</v>
      </c>
      <c r="N31" s="481">
        <v>0</v>
      </c>
      <c r="O31" s="481">
        <v>0</v>
      </c>
      <c r="P31" s="481">
        <v>21432</v>
      </c>
      <c r="Q31" s="481">
        <v>0</v>
      </c>
      <c r="R31" s="480">
        <v>0</v>
      </c>
      <c r="S31" s="480">
        <v>2325</v>
      </c>
      <c r="T31" s="480">
        <v>33353</v>
      </c>
      <c r="U31" s="481">
        <v>0</v>
      </c>
      <c r="V31" s="481">
        <v>0</v>
      </c>
      <c r="W31" s="481">
        <v>0</v>
      </c>
      <c r="X31" s="481">
        <v>0</v>
      </c>
      <c r="Y31" s="481">
        <v>0</v>
      </c>
      <c r="Z31" s="481">
        <v>24586</v>
      </c>
      <c r="AA31" s="481">
        <v>28374</v>
      </c>
      <c r="AB31" s="481">
        <v>0</v>
      </c>
      <c r="AC31" s="481">
        <v>0</v>
      </c>
      <c r="AD31" s="481">
        <v>0</v>
      </c>
      <c r="AE31" s="480">
        <v>16574</v>
      </c>
      <c r="AF31" s="483">
        <v>0</v>
      </c>
      <c r="AG31" s="482">
        <f t="shared" si="0"/>
        <v>185801</v>
      </c>
      <c r="AH31" s="461"/>
      <c r="AI31" s="531"/>
    </row>
    <row r="32" spans="2:35" ht="17.25">
      <c r="B32" s="461"/>
      <c r="E32" s="493" t="s">
        <v>625</v>
      </c>
      <c r="F32" s="485" t="s">
        <v>603</v>
      </c>
      <c r="G32" s="486">
        <v>15625</v>
      </c>
      <c r="H32" s="487">
        <v>0</v>
      </c>
      <c r="I32" s="487">
        <v>30</v>
      </c>
      <c r="J32" s="487">
        <v>29253</v>
      </c>
      <c r="K32" s="501">
        <v>0</v>
      </c>
      <c r="L32" s="487">
        <v>3638</v>
      </c>
      <c r="M32" s="488">
        <v>7905</v>
      </c>
      <c r="N32" s="488">
        <v>0</v>
      </c>
      <c r="O32" s="488">
        <v>0</v>
      </c>
      <c r="P32" s="488">
        <v>21432</v>
      </c>
      <c r="Q32" s="488">
        <v>0</v>
      </c>
      <c r="R32" s="487">
        <v>0</v>
      </c>
      <c r="S32" s="487">
        <v>0</v>
      </c>
      <c r="T32" s="487">
        <v>33353</v>
      </c>
      <c r="U32" s="488">
        <v>0</v>
      </c>
      <c r="V32" s="488">
        <v>0</v>
      </c>
      <c r="W32" s="488">
        <v>0</v>
      </c>
      <c r="X32" s="488">
        <v>0</v>
      </c>
      <c r="Y32" s="488">
        <v>0</v>
      </c>
      <c r="Z32" s="488">
        <v>40217</v>
      </c>
      <c r="AA32" s="488">
        <v>22048</v>
      </c>
      <c r="AB32" s="488">
        <v>0</v>
      </c>
      <c r="AC32" s="488">
        <v>0</v>
      </c>
      <c r="AD32" s="488">
        <v>0</v>
      </c>
      <c r="AE32" s="487">
        <v>16574</v>
      </c>
      <c r="AF32" s="490">
        <v>0</v>
      </c>
      <c r="AG32" s="489">
        <f t="shared" si="0"/>
        <v>190075</v>
      </c>
      <c r="AH32" s="461"/>
      <c r="AI32" s="531"/>
    </row>
    <row r="33" spans="2:35" ht="17.25">
      <c r="B33" s="461"/>
      <c r="E33" s="522" t="s">
        <v>650</v>
      </c>
      <c r="F33" s="478" t="s">
        <v>602</v>
      </c>
      <c r="G33" s="479">
        <v>0</v>
      </c>
      <c r="H33" s="480">
        <v>0</v>
      </c>
      <c r="I33" s="480">
        <v>0</v>
      </c>
      <c r="J33" s="480">
        <v>0</v>
      </c>
      <c r="K33" s="506">
        <v>0</v>
      </c>
      <c r="L33" s="480">
        <v>0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0">
        <v>0</v>
      </c>
      <c r="S33" s="480">
        <v>0</v>
      </c>
      <c r="T33" s="480">
        <v>0</v>
      </c>
      <c r="U33" s="481">
        <v>0</v>
      </c>
      <c r="V33" s="481">
        <v>0</v>
      </c>
      <c r="W33" s="481">
        <v>0</v>
      </c>
      <c r="X33" s="481">
        <v>0</v>
      </c>
      <c r="Y33" s="481">
        <v>0</v>
      </c>
      <c r="Z33" s="481">
        <v>0</v>
      </c>
      <c r="AA33" s="481">
        <v>0</v>
      </c>
      <c r="AB33" s="481">
        <v>0</v>
      </c>
      <c r="AC33" s="481">
        <v>0</v>
      </c>
      <c r="AD33" s="481">
        <v>0</v>
      </c>
      <c r="AE33" s="480">
        <v>0</v>
      </c>
      <c r="AF33" s="483">
        <v>0</v>
      </c>
      <c r="AG33" s="482">
        <f t="shared" si="0"/>
        <v>0</v>
      </c>
      <c r="AH33" s="461"/>
      <c r="AI33" s="531"/>
    </row>
    <row r="34" spans="2:35" ht="17.25">
      <c r="B34" s="461"/>
      <c r="E34" s="493"/>
      <c r="F34" s="485" t="s">
        <v>603</v>
      </c>
      <c r="G34" s="486">
        <v>0</v>
      </c>
      <c r="H34" s="487">
        <v>0</v>
      </c>
      <c r="I34" s="487">
        <v>0</v>
      </c>
      <c r="J34" s="487">
        <v>0</v>
      </c>
      <c r="K34" s="501">
        <v>0</v>
      </c>
      <c r="L34" s="487">
        <v>0</v>
      </c>
      <c r="M34" s="488">
        <v>0</v>
      </c>
      <c r="N34" s="488">
        <v>0</v>
      </c>
      <c r="O34" s="488">
        <v>0</v>
      </c>
      <c r="P34" s="488">
        <v>0</v>
      </c>
      <c r="Q34" s="488">
        <v>0</v>
      </c>
      <c r="R34" s="487">
        <v>0</v>
      </c>
      <c r="S34" s="487">
        <v>0</v>
      </c>
      <c r="T34" s="487">
        <v>0</v>
      </c>
      <c r="U34" s="488">
        <v>0</v>
      </c>
      <c r="V34" s="488">
        <v>0</v>
      </c>
      <c r="W34" s="488">
        <v>0</v>
      </c>
      <c r="X34" s="488">
        <v>0</v>
      </c>
      <c r="Y34" s="488">
        <v>0</v>
      </c>
      <c r="Z34" s="488">
        <v>0</v>
      </c>
      <c r="AA34" s="488">
        <v>0</v>
      </c>
      <c r="AB34" s="488">
        <v>0</v>
      </c>
      <c r="AC34" s="488">
        <v>0</v>
      </c>
      <c r="AD34" s="488">
        <v>0</v>
      </c>
      <c r="AE34" s="487">
        <v>0</v>
      </c>
      <c r="AF34" s="490">
        <v>0</v>
      </c>
      <c r="AG34" s="489">
        <f t="shared" si="0"/>
        <v>0</v>
      </c>
      <c r="AH34" s="461"/>
      <c r="AI34" s="531"/>
    </row>
    <row r="35" spans="2:35" ht="17.25">
      <c r="B35" s="461"/>
      <c r="E35" s="533" t="s">
        <v>659</v>
      </c>
      <c r="F35" s="478" t="s">
        <v>602</v>
      </c>
      <c r="G35" s="479">
        <v>216</v>
      </c>
      <c r="H35" s="480">
        <v>0</v>
      </c>
      <c r="I35" s="480">
        <v>0</v>
      </c>
      <c r="J35" s="480">
        <v>0</v>
      </c>
      <c r="K35" s="506">
        <v>0</v>
      </c>
      <c r="L35" s="480">
        <v>0</v>
      </c>
      <c r="M35" s="481">
        <v>0</v>
      </c>
      <c r="N35" s="481">
        <v>283</v>
      </c>
      <c r="O35" s="481">
        <v>0</v>
      </c>
      <c r="P35" s="481">
        <v>0</v>
      </c>
      <c r="Q35" s="481">
        <v>0</v>
      </c>
      <c r="R35" s="480">
        <v>0</v>
      </c>
      <c r="S35" s="480">
        <v>0</v>
      </c>
      <c r="T35" s="480">
        <v>0</v>
      </c>
      <c r="U35" s="481">
        <v>0</v>
      </c>
      <c r="V35" s="481">
        <v>0</v>
      </c>
      <c r="W35" s="481">
        <v>0</v>
      </c>
      <c r="X35" s="481">
        <v>0</v>
      </c>
      <c r="Y35" s="481">
        <v>0</v>
      </c>
      <c r="Z35" s="481">
        <v>0</v>
      </c>
      <c r="AA35" s="481">
        <v>0</v>
      </c>
      <c r="AB35" s="481">
        <v>0</v>
      </c>
      <c r="AC35" s="481">
        <v>0</v>
      </c>
      <c r="AD35" s="481">
        <v>0</v>
      </c>
      <c r="AE35" s="480">
        <v>0</v>
      </c>
      <c r="AF35" s="483">
        <v>0</v>
      </c>
      <c r="AG35" s="482">
        <f aca="true" t="shared" si="1" ref="AG35:AG44">SUM(G35:AF35)</f>
        <v>499</v>
      </c>
      <c r="AH35" s="461"/>
      <c r="AI35" s="531"/>
    </row>
    <row r="36" spans="2:35" ht="17.25">
      <c r="B36" s="461"/>
      <c r="E36" s="534" t="s">
        <v>660</v>
      </c>
      <c r="F36" s="485" t="s">
        <v>603</v>
      </c>
      <c r="G36" s="486">
        <v>216</v>
      </c>
      <c r="H36" s="487">
        <v>0</v>
      </c>
      <c r="I36" s="487">
        <v>0</v>
      </c>
      <c r="J36" s="487">
        <v>0</v>
      </c>
      <c r="K36" s="501">
        <v>0</v>
      </c>
      <c r="L36" s="487">
        <v>0</v>
      </c>
      <c r="M36" s="488">
        <v>0</v>
      </c>
      <c r="N36" s="488">
        <v>283</v>
      </c>
      <c r="O36" s="488">
        <v>0</v>
      </c>
      <c r="P36" s="488">
        <v>0</v>
      </c>
      <c r="Q36" s="488">
        <v>0</v>
      </c>
      <c r="R36" s="487">
        <v>0</v>
      </c>
      <c r="S36" s="487">
        <v>0</v>
      </c>
      <c r="T36" s="487">
        <v>0</v>
      </c>
      <c r="U36" s="488">
        <v>0</v>
      </c>
      <c r="V36" s="488">
        <v>0</v>
      </c>
      <c r="W36" s="488">
        <v>0</v>
      </c>
      <c r="X36" s="488">
        <v>0</v>
      </c>
      <c r="Y36" s="488">
        <v>0</v>
      </c>
      <c r="Z36" s="488">
        <v>0</v>
      </c>
      <c r="AA36" s="488">
        <v>0</v>
      </c>
      <c r="AB36" s="488">
        <v>0</v>
      </c>
      <c r="AC36" s="488">
        <v>0</v>
      </c>
      <c r="AD36" s="488">
        <v>0</v>
      </c>
      <c r="AE36" s="487">
        <v>0</v>
      </c>
      <c r="AF36" s="490">
        <v>0</v>
      </c>
      <c r="AG36" s="489">
        <f t="shared" si="1"/>
        <v>499</v>
      </c>
      <c r="AH36" s="461"/>
      <c r="AI36" s="531"/>
    </row>
    <row r="37" spans="2:35" ht="17.25">
      <c r="B37" s="461"/>
      <c r="E37" s="533" t="s">
        <v>659</v>
      </c>
      <c r="F37" s="478" t="s">
        <v>602</v>
      </c>
      <c r="G37" s="479">
        <v>21234</v>
      </c>
      <c r="H37" s="480">
        <v>0</v>
      </c>
      <c r="I37" s="480">
        <v>0</v>
      </c>
      <c r="J37" s="480">
        <v>0</v>
      </c>
      <c r="K37" s="506">
        <v>0</v>
      </c>
      <c r="L37" s="480">
        <v>0</v>
      </c>
      <c r="M37" s="481">
        <v>0</v>
      </c>
      <c r="N37" s="481">
        <v>10793</v>
      </c>
      <c r="O37" s="481">
        <v>0</v>
      </c>
      <c r="P37" s="481">
        <v>0</v>
      </c>
      <c r="Q37" s="481">
        <v>7482</v>
      </c>
      <c r="R37" s="480">
        <v>76965</v>
      </c>
      <c r="S37" s="480">
        <v>0</v>
      </c>
      <c r="T37" s="480">
        <v>0</v>
      </c>
      <c r="U37" s="481">
        <v>0</v>
      </c>
      <c r="V37" s="481">
        <v>0</v>
      </c>
      <c r="W37" s="481">
        <v>0</v>
      </c>
      <c r="X37" s="481">
        <v>0</v>
      </c>
      <c r="Y37" s="481">
        <v>0</v>
      </c>
      <c r="Z37" s="481">
        <v>0</v>
      </c>
      <c r="AA37" s="481">
        <v>0</v>
      </c>
      <c r="AB37" s="481">
        <v>0</v>
      </c>
      <c r="AC37" s="481">
        <v>0</v>
      </c>
      <c r="AD37" s="481">
        <v>3233</v>
      </c>
      <c r="AE37" s="480">
        <v>6108</v>
      </c>
      <c r="AF37" s="483">
        <v>0</v>
      </c>
      <c r="AG37" s="482">
        <f t="shared" si="1"/>
        <v>125815</v>
      </c>
      <c r="AH37" s="461"/>
      <c r="AI37" s="531"/>
    </row>
    <row r="38" spans="2:35" ht="17.25">
      <c r="B38" s="461"/>
      <c r="E38" s="534" t="s">
        <v>661</v>
      </c>
      <c r="F38" s="485" t="s">
        <v>603</v>
      </c>
      <c r="G38" s="486">
        <v>21234</v>
      </c>
      <c r="H38" s="487">
        <v>0</v>
      </c>
      <c r="I38" s="487">
        <v>0</v>
      </c>
      <c r="J38" s="487">
        <v>0</v>
      </c>
      <c r="K38" s="501">
        <v>0</v>
      </c>
      <c r="L38" s="487">
        <v>0</v>
      </c>
      <c r="M38" s="488">
        <v>0</v>
      </c>
      <c r="N38" s="488">
        <v>10793</v>
      </c>
      <c r="O38" s="488">
        <v>0</v>
      </c>
      <c r="P38" s="488">
        <v>0</v>
      </c>
      <c r="Q38" s="488">
        <v>14964</v>
      </c>
      <c r="R38" s="487">
        <v>76965</v>
      </c>
      <c r="S38" s="487">
        <v>0</v>
      </c>
      <c r="T38" s="487">
        <v>0</v>
      </c>
      <c r="U38" s="488">
        <v>0</v>
      </c>
      <c r="V38" s="488">
        <v>0</v>
      </c>
      <c r="W38" s="488">
        <v>0</v>
      </c>
      <c r="X38" s="488">
        <v>0</v>
      </c>
      <c r="Y38" s="488">
        <v>0</v>
      </c>
      <c r="Z38" s="488">
        <v>0</v>
      </c>
      <c r="AA38" s="488">
        <v>0</v>
      </c>
      <c r="AB38" s="488">
        <v>0</v>
      </c>
      <c r="AC38" s="488">
        <v>0</v>
      </c>
      <c r="AD38" s="488">
        <v>3233</v>
      </c>
      <c r="AE38" s="487">
        <v>6108</v>
      </c>
      <c r="AF38" s="490">
        <v>0</v>
      </c>
      <c r="AG38" s="489">
        <f t="shared" si="1"/>
        <v>133297</v>
      </c>
      <c r="AH38" s="461"/>
      <c r="AI38" s="531"/>
    </row>
    <row r="39" spans="2:35" ht="17.25">
      <c r="B39" s="461"/>
      <c r="E39" s="533" t="s">
        <v>662</v>
      </c>
      <c r="F39" s="478" t="s">
        <v>602</v>
      </c>
      <c r="G39" s="479">
        <v>0</v>
      </c>
      <c r="H39" s="480">
        <v>0</v>
      </c>
      <c r="I39" s="480">
        <v>86</v>
      </c>
      <c r="J39" s="480">
        <v>0</v>
      </c>
      <c r="K39" s="506">
        <v>0</v>
      </c>
      <c r="L39" s="480">
        <v>0</v>
      </c>
      <c r="M39" s="481">
        <v>0</v>
      </c>
      <c r="N39" s="481">
        <v>0</v>
      </c>
      <c r="O39" s="481">
        <v>0</v>
      </c>
      <c r="P39" s="481">
        <v>0</v>
      </c>
      <c r="Q39" s="481">
        <v>0</v>
      </c>
      <c r="R39" s="480">
        <v>0</v>
      </c>
      <c r="S39" s="480">
        <v>0</v>
      </c>
      <c r="T39" s="480">
        <v>0</v>
      </c>
      <c r="U39" s="481">
        <v>0</v>
      </c>
      <c r="V39" s="481">
        <v>0</v>
      </c>
      <c r="W39" s="481">
        <v>0</v>
      </c>
      <c r="X39" s="481">
        <v>0</v>
      </c>
      <c r="Y39" s="481">
        <v>0</v>
      </c>
      <c r="Z39" s="481">
        <v>0</v>
      </c>
      <c r="AA39" s="481">
        <v>0</v>
      </c>
      <c r="AB39" s="481">
        <v>0</v>
      </c>
      <c r="AC39" s="481">
        <v>0</v>
      </c>
      <c r="AD39" s="481">
        <v>0</v>
      </c>
      <c r="AE39" s="480">
        <v>0</v>
      </c>
      <c r="AF39" s="483">
        <v>0</v>
      </c>
      <c r="AG39" s="482">
        <f t="shared" si="1"/>
        <v>86</v>
      </c>
      <c r="AH39" s="461"/>
      <c r="AI39" s="531"/>
    </row>
    <row r="40" spans="2:35" ht="17.25">
      <c r="B40" s="461"/>
      <c r="E40" s="534"/>
      <c r="F40" s="485" t="s">
        <v>603</v>
      </c>
      <c r="G40" s="486">
        <v>0</v>
      </c>
      <c r="H40" s="487">
        <v>0</v>
      </c>
      <c r="I40" s="487">
        <v>86</v>
      </c>
      <c r="J40" s="487">
        <v>0</v>
      </c>
      <c r="K40" s="501">
        <v>0</v>
      </c>
      <c r="L40" s="487">
        <v>0</v>
      </c>
      <c r="M40" s="488">
        <v>0</v>
      </c>
      <c r="N40" s="488">
        <v>0</v>
      </c>
      <c r="O40" s="488">
        <v>0</v>
      </c>
      <c r="P40" s="488">
        <v>0</v>
      </c>
      <c r="Q40" s="488">
        <v>0</v>
      </c>
      <c r="R40" s="487">
        <v>0</v>
      </c>
      <c r="S40" s="487">
        <v>0</v>
      </c>
      <c r="T40" s="487">
        <v>0</v>
      </c>
      <c r="U40" s="488">
        <v>0</v>
      </c>
      <c r="V40" s="488">
        <v>0</v>
      </c>
      <c r="W40" s="488">
        <v>0</v>
      </c>
      <c r="X40" s="488">
        <v>0</v>
      </c>
      <c r="Y40" s="488">
        <v>0</v>
      </c>
      <c r="Z40" s="488">
        <v>0</v>
      </c>
      <c r="AA40" s="488">
        <v>0</v>
      </c>
      <c r="AB40" s="488">
        <v>0</v>
      </c>
      <c r="AC40" s="488">
        <v>0</v>
      </c>
      <c r="AD40" s="488">
        <v>0</v>
      </c>
      <c r="AE40" s="487">
        <v>0</v>
      </c>
      <c r="AF40" s="490">
        <v>0</v>
      </c>
      <c r="AG40" s="489">
        <f t="shared" si="1"/>
        <v>86</v>
      </c>
      <c r="AH40" s="461"/>
      <c r="AI40" s="531"/>
    </row>
    <row r="41" spans="2:35" ht="17.25">
      <c r="B41" s="461"/>
      <c r="E41" s="533" t="s">
        <v>663</v>
      </c>
      <c r="F41" s="478" t="s">
        <v>602</v>
      </c>
      <c r="G41" s="479">
        <v>0</v>
      </c>
      <c r="H41" s="480">
        <v>0</v>
      </c>
      <c r="I41" s="480">
        <v>0</v>
      </c>
      <c r="J41" s="480">
        <v>0</v>
      </c>
      <c r="K41" s="506">
        <v>0</v>
      </c>
      <c r="L41" s="480">
        <v>0</v>
      </c>
      <c r="M41" s="481">
        <v>0</v>
      </c>
      <c r="N41" s="481">
        <v>0</v>
      </c>
      <c r="O41" s="481">
        <v>0</v>
      </c>
      <c r="P41" s="481">
        <v>0</v>
      </c>
      <c r="Q41" s="481">
        <v>0</v>
      </c>
      <c r="R41" s="480">
        <v>0</v>
      </c>
      <c r="S41" s="480">
        <v>0</v>
      </c>
      <c r="T41" s="480">
        <v>0</v>
      </c>
      <c r="U41" s="481">
        <v>0</v>
      </c>
      <c r="V41" s="481">
        <v>0</v>
      </c>
      <c r="W41" s="481">
        <v>0</v>
      </c>
      <c r="X41" s="481">
        <v>0</v>
      </c>
      <c r="Y41" s="481">
        <v>0</v>
      </c>
      <c r="Z41" s="481">
        <v>0</v>
      </c>
      <c r="AA41" s="481">
        <v>0</v>
      </c>
      <c r="AB41" s="481">
        <v>0</v>
      </c>
      <c r="AC41" s="481">
        <v>0</v>
      </c>
      <c r="AD41" s="481">
        <v>0</v>
      </c>
      <c r="AE41" s="480">
        <v>0</v>
      </c>
      <c r="AF41" s="483">
        <v>0</v>
      </c>
      <c r="AG41" s="482">
        <f t="shared" si="1"/>
        <v>0</v>
      </c>
      <c r="AH41" s="461"/>
      <c r="AI41" s="531"/>
    </row>
    <row r="42" spans="2:35" ht="17.25">
      <c r="B42" s="461"/>
      <c r="E42" s="534" t="s">
        <v>664</v>
      </c>
      <c r="F42" s="485" t="s">
        <v>603</v>
      </c>
      <c r="G42" s="486">
        <v>0</v>
      </c>
      <c r="H42" s="487">
        <v>0</v>
      </c>
      <c r="I42" s="487">
        <v>0</v>
      </c>
      <c r="J42" s="487">
        <v>0</v>
      </c>
      <c r="K42" s="501">
        <v>0</v>
      </c>
      <c r="L42" s="487">
        <v>0</v>
      </c>
      <c r="M42" s="488">
        <v>0</v>
      </c>
      <c r="N42" s="488">
        <v>0</v>
      </c>
      <c r="O42" s="488">
        <v>0</v>
      </c>
      <c r="P42" s="488">
        <v>0</v>
      </c>
      <c r="Q42" s="488">
        <v>0</v>
      </c>
      <c r="R42" s="487">
        <v>0</v>
      </c>
      <c r="S42" s="487">
        <v>0</v>
      </c>
      <c r="T42" s="487">
        <v>0</v>
      </c>
      <c r="U42" s="488">
        <v>0</v>
      </c>
      <c r="V42" s="488">
        <v>0</v>
      </c>
      <c r="W42" s="488">
        <v>0</v>
      </c>
      <c r="X42" s="488">
        <v>0</v>
      </c>
      <c r="Y42" s="488">
        <v>0</v>
      </c>
      <c r="Z42" s="488">
        <v>0</v>
      </c>
      <c r="AA42" s="488">
        <v>0</v>
      </c>
      <c r="AB42" s="488">
        <v>0</v>
      </c>
      <c r="AC42" s="488">
        <v>0</v>
      </c>
      <c r="AD42" s="488">
        <v>0</v>
      </c>
      <c r="AE42" s="487">
        <v>0</v>
      </c>
      <c r="AF42" s="490">
        <v>0</v>
      </c>
      <c r="AG42" s="489">
        <f t="shared" si="1"/>
        <v>0</v>
      </c>
      <c r="AH42" s="461"/>
      <c r="AI42" s="531"/>
    </row>
    <row r="43" spans="2:35" ht="17.25">
      <c r="B43" s="461"/>
      <c r="E43" s="533" t="s">
        <v>683</v>
      </c>
      <c r="F43" s="478" t="s">
        <v>602</v>
      </c>
      <c r="G43" s="479">
        <v>0</v>
      </c>
      <c r="H43" s="480">
        <v>0</v>
      </c>
      <c r="I43" s="480">
        <v>0</v>
      </c>
      <c r="J43" s="480">
        <v>0</v>
      </c>
      <c r="K43" s="506">
        <v>0</v>
      </c>
      <c r="L43" s="480">
        <v>0</v>
      </c>
      <c r="M43" s="481">
        <v>0</v>
      </c>
      <c r="N43" s="481">
        <v>0</v>
      </c>
      <c r="O43" s="481">
        <v>0</v>
      </c>
      <c r="P43" s="481">
        <v>0</v>
      </c>
      <c r="Q43" s="481">
        <v>0</v>
      </c>
      <c r="R43" s="480">
        <v>0</v>
      </c>
      <c r="S43" s="480">
        <v>0</v>
      </c>
      <c r="T43" s="480">
        <v>0</v>
      </c>
      <c r="U43" s="481">
        <v>0</v>
      </c>
      <c r="V43" s="481">
        <v>0</v>
      </c>
      <c r="W43" s="481">
        <v>0</v>
      </c>
      <c r="X43" s="481">
        <v>0</v>
      </c>
      <c r="Y43" s="481">
        <v>0</v>
      </c>
      <c r="Z43" s="481">
        <v>0</v>
      </c>
      <c r="AA43" s="481">
        <v>0</v>
      </c>
      <c r="AB43" s="481">
        <v>0</v>
      </c>
      <c r="AC43" s="481">
        <v>0</v>
      </c>
      <c r="AD43" s="481">
        <v>0</v>
      </c>
      <c r="AE43" s="480">
        <v>0</v>
      </c>
      <c r="AF43" s="483">
        <v>0</v>
      </c>
      <c r="AG43" s="482">
        <f t="shared" si="1"/>
        <v>0</v>
      </c>
      <c r="AH43" s="461"/>
      <c r="AI43" s="531"/>
    </row>
    <row r="44" spans="2:35" ht="17.25">
      <c r="B44" s="461"/>
      <c r="E44" s="534" t="s">
        <v>682</v>
      </c>
      <c r="F44" s="485" t="s">
        <v>603</v>
      </c>
      <c r="G44" s="486">
        <v>0</v>
      </c>
      <c r="H44" s="487">
        <v>0</v>
      </c>
      <c r="I44" s="487">
        <v>0</v>
      </c>
      <c r="J44" s="487">
        <v>0</v>
      </c>
      <c r="K44" s="501">
        <v>0</v>
      </c>
      <c r="L44" s="487">
        <v>0</v>
      </c>
      <c r="M44" s="488">
        <v>0</v>
      </c>
      <c r="N44" s="488">
        <v>0</v>
      </c>
      <c r="O44" s="488">
        <v>0</v>
      </c>
      <c r="P44" s="488">
        <v>0</v>
      </c>
      <c r="Q44" s="488">
        <v>0</v>
      </c>
      <c r="R44" s="487">
        <v>0</v>
      </c>
      <c r="S44" s="487">
        <v>0</v>
      </c>
      <c r="T44" s="487">
        <v>0</v>
      </c>
      <c r="U44" s="488">
        <v>0</v>
      </c>
      <c r="V44" s="488">
        <v>0</v>
      </c>
      <c r="W44" s="488">
        <v>0</v>
      </c>
      <c r="X44" s="488">
        <v>0</v>
      </c>
      <c r="Y44" s="488">
        <v>0</v>
      </c>
      <c r="Z44" s="488">
        <v>0</v>
      </c>
      <c r="AA44" s="488">
        <v>0</v>
      </c>
      <c r="AB44" s="488">
        <v>0</v>
      </c>
      <c r="AC44" s="488">
        <v>0</v>
      </c>
      <c r="AD44" s="488">
        <v>0</v>
      </c>
      <c r="AE44" s="487">
        <v>0</v>
      </c>
      <c r="AF44" s="490">
        <v>0</v>
      </c>
      <c r="AG44" s="489">
        <f t="shared" si="1"/>
        <v>0</v>
      </c>
      <c r="AH44" s="461"/>
      <c r="AI44" s="531"/>
    </row>
    <row r="45" spans="2:35" ht="17.25">
      <c r="B45" s="461"/>
      <c r="E45" s="521" t="s">
        <v>626</v>
      </c>
      <c r="F45" s="478" t="s">
        <v>602</v>
      </c>
      <c r="G45" s="479">
        <v>0</v>
      </c>
      <c r="H45" s="480">
        <v>0</v>
      </c>
      <c r="I45" s="480">
        <v>0</v>
      </c>
      <c r="J45" s="480">
        <v>0</v>
      </c>
      <c r="K45" s="506">
        <v>0</v>
      </c>
      <c r="L45" s="480">
        <v>0</v>
      </c>
      <c r="M45" s="481">
        <v>0</v>
      </c>
      <c r="N45" s="481">
        <v>0</v>
      </c>
      <c r="O45" s="481">
        <v>0</v>
      </c>
      <c r="P45" s="481">
        <v>0</v>
      </c>
      <c r="Q45" s="481">
        <v>0</v>
      </c>
      <c r="R45" s="480">
        <v>0</v>
      </c>
      <c r="S45" s="480">
        <v>0</v>
      </c>
      <c r="T45" s="480">
        <v>0</v>
      </c>
      <c r="U45" s="481">
        <v>0</v>
      </c>
      <c r="V45" s="481">
        <v>0</v>
      </c>
      <c r="W45" s="481">
        <v>0</v>
      </c>
      <c r="X45" s="481">
        <v>0</v>
      </c>
      <c r="Y45" s="481">
        <v>0</v>
      </c>
      <c r="Z45" s="481">
        <v>0</v>
      </c>
      <c r="AA45" s="481">
        <v>0</v>
      </c>
      <c r="AB45" s="481">
        <v>0</v>
      </c>
      <c r="AC45" s="481">
        <v>0</v>
      </c>
      <c r="AD45" s="481">
        <v>0</v>
      </c>
      <c r="AE45" s="480">
        <v>0</v>
      </c>
      <c r="AF45" s="483">
        <v>0</v>
      </c>
      <c r="AG45" s="482">
        <f t="shared" si="0"/>
        <v>0</v>
      </c>
      <c r="AH45" s="461"/>
      <c r="AI45" s="531"/>
    </row>
    <row r="46" spans="2:35" ht="17.25">
      <c r="B46" s="461"/>
      <c r="E46" s="519" t="s">
        <v>651</v>
      </c>
      <c r="F46" s="485" t="s">
        <v>603</v>
      </c>
      <c r="G46" s="486">
        <v>0</v>
      </c>
      <c r="H46" s="487">
        <v>0</v>
      </c>
      <c r="I46" s="487">
        <v>0</v>
      </c>
      <c r="J46" s="487">
        <v>0</v>
      </c>
      <c r="K46" s="501">
        <v>0</v>
      </c>
      <c r="L46" s="487">
        <v>0</v>
      </c>
      <c r="M46" s="488">
        <v>0</v>
      </c>
      <c r="N46" s="488">
        <v>0</v>
      </c>
      <c r="O46" s="488">
        <v>0</v>
      </c>
      <c r="P46" s="488">
        <v>0</v>
      </c>
      <c r="Q46" s="488">
        <v>0</v>
      </c>
      <c r="R46" s="487">
        <v>0</v>
      </c>
      <c r="S46" s="487">
        <v>0</v>
      </c>
      <c r="T46" s="487">
        <v>0</v>
      </c>
      <c r="U46" s="488">
        <v>0</v>
      </c>
      <c r="V46" s="488">
        <v>0</v>
      </c>
      <c r="W46" s="488">
        <v>0</v>
      </c>
      <c r="X46" s="488">
        <v>0</v>
      </c>
      <c r="Y46" s="488">
        <v>0</v>
      </c>
      <c r="Z46" s="488">
        <v>0</v>
      </c>
      <c r="AA46" s="488">
        <v>0</v>
      </c>
      <c r="AB46" s="488">
        <v>0</v>
      </c>
      <c r="AC46" s="488">
        <v>0</v>
      </c>
      <c r="AD46" s="488">
        <v>0</v>
      </c>
      <c r="AE46" s="487">
        <v>0</v>
      </c>
      <c r="AF46" s="490">
        <v>0</v>
      </c>
      <c r="AG46" s="489">
        <f t="shared" si="0"/>
        <v>0</v>
      </c>
      <c r="AH46" s="461"/>
      <c r="AI46" s="531"/>
    </row>
    <row r="47" spans="2:35" ht="17.25">
      <c r="B47" s="461"/>
      <c r="E47" s="521" t="s">
        <v>652</v>
      </c>
      <c r="F47" s="478" t="s">
        <v>602</v>
      </c>
      <c r="G47" s="479">
        <v>0</v>
      </c>
      <c r="H47" s="480">
        <v>0</v>
      </c>
      <c r="I47" s="480">
        <v>0</v>
      </c>
      <c r="J47" s="480">
        <v>0</v>
      </c>
      <c r="K47" s="506">
        <v>0</v>
      </c>
      <c r="L47" s="503">
        <v>0</v>
      </c>
      <c r="M47" s="477">
        <v>0</v>
      </c>
      <c r="N47" s="477">
        <v>0</v>
      </c>
      <c r="O47" s="477">
        <v>0</v>
      </c>
      <c r="P47" s="477">
        <v>0</v>
      </c>
      <c r="Q47" s="477">
        <v>0</v>
      </c>
      <c r="R47" s="503">
        <v>0</v>
      </c>
      <c r="S47" s="503">
        <v>2011</v>
      </c>
      <c r="T47" s="503">
        <v>0</v>
      </c>
      <c r="U47" s="477">
        <v>0</v>
      </c>
      <c r="V47" s="477">
        <v>0</v>
      </c>
      <c r="W47" s="477">
        <v>0</v>
      </c>
      <c r="X47" s="477">
        <v>0</v>
      </c>
      <c r="Y47" s="477">
        <v>0</v>
      </c>
      <c r="Z47" s="477">
        <v>0</v>
      </c>
      <c r="AA47" s="477">
        <v>710</v>
      </c>
      <c r="AB47" s="477">
        <v>0</v>
      </c>
      <c r="AC47" s="477">
        <v>0</v>
      </c>
      <c r="AD47" s="477">
        <v>0</v>
      </c>
      <c r="AE47" s="503">
        <v>0</v>
      </c>
      <c r="AF47" s="495">
        <v>0</v>
      </c>
      <c r="AG47" s="461">
        <f t="shared" si="0"/>
        <v>2721</v>
      </c>
      <c r="AH47" s="461"/>
      <c r="AI47" s="531"/>
    </row>
    <row r="48" spans="2:35" ht="17.25">
      <c r="B48" s="461"/>
      <c r="E48" s="493"/>
      <c r="F48" s="485" t="s">
        <v>603</v>
      </c>
      <c r="G48" s="486">
        <v>0</v>
      </c>
      <c r="H48" s="487">
        <v>0</v>
      </c>
      <c r="I48" s="487">
        <v>0</v>
      </c>
      <c r="J48" s="487">
        <v>0</v>
      </c>
      <c r="K48" s="501">
        <v>0</v>
      </c>
      <c r="L48" s="510">
        <v>0</v>
      </c>
      <c r="M48" s="496">
        <v>0</v>
      </c>
      <c r="N48" s="496">
        <v>0</v>
      </c>
      <c r="O48" s="496">
        <v>0</v>
      </c>
      <c r="P48" s="496">
        <v>0</v>
      </c>
      <c r="Q48" s="496">
        <v>0</v>
      </c>
      <c r="R48" s="510">
        <v>0</v>
      </c>
      <c r="S48" s="510">
        <v>0</v>
      </c>
      <c r="T48" s="510">
        <v>0</v>
      </c>
      <c r="U48" s="496">
        <v>0</v>
      </c>
      <c r="V48" s="496">
        <v>0</v>
      </c>
      <c r="W48" s="496">
        <v>0</v>
      </c>
      <c r="X48" s="496">
        <v>0</v>
      </c>
      <c r="Y48" s="496">
        <v>0</v>
      </c>
      <c r="Z48" s="496">
        <v>0</v>
      </c>
      <c r="AA48" s="496">
        <v>710</v>
      </c>
      <c r="AB48" s="496">
        <v>0</v>
      </c>
      <c r="AC48" s="496">
        <v>0</v>
      </c>
      <c r="AD48" s="496">
        <v>0</v>
      </c>
      <c r="AE48" s="510">
        <v>0</v>
      </c>
      <c r="AF48" s="497">
        <v>0</v>
      </c>
      <c r="AG48" s="498">
        <f t="shared" si="0"/>
        <v>710</v>
      </c>
      <c r="AH48" s="461"/>
      <c r="AI48" s="531"/>
    </row>
    <row r="49" spans="2:35" ht="17.25">
      <c r="B49" s="461"/>
      <c r="E49" s="491" t="s">
        <v>653</v>
      </c>
      <c r="F49" s="478" t="s">
        <v>602</v>
      </c>
      <c r="G49" s="479">
        <v>0</v>
      </c>
      <c r="H49" s="480">
        <v>0</v>
      </c>
      <c r="I49" s="480">
        <v>0</v>
      </c>
      <c r="J49" s="480">
        <v>1560</v>
      </c>
      <c r="K49" s="506">
        <v>1060</v>
      </c>
      <c r="L49" s="480">
        <v>2970</v>
      </c>
      <c r="M49" s="481">
        <v>0</v>
      </c>
      <c r="N49" s="481">
        <v>0</v>
      </c>
      <c r="O49" s="481">
        <v>0</v>
      </c>
      <c r="P49" s="481">
        <v>0</v>
      </c>
      <c r="Q49" s="481">
        <v>0</v>
      </c>
      <c r="R49" s="480">
        <v>0</v>
      </c>
      <c r="S49" s="480">
        <v>0</v>
      </c>
      <c r="T49" s="480">
        <v>0</v>
      </c>
      <c r="U49" s="481">
        <v>0</v>
      </c>
      <c r="V49" s="481">
        <v>0</v>
      </c>
      <c r="W49" s="481">
        <v>0</v>
      </c>
      <c r="X49" s="481">
        <v>0</v>
      </c>
      <c r="Y49" s="481">
        <v>0</v>
      </c>
      <c r="Z49" s="481">
        <v>0</v>
      </c>
      <c r="AA49" s="481">
        <v>300</v>
      </c>
      <c r="AB49" s="481">
        <v>0</v>
      </c>
      <c r="AC49" s="481">
        <v>0</v>
      </c>
      <c r="AD49" s="481">
        <v>0</v>
      </c>
      <c r="AE49" s="480">
        <v>0</v>
      </c>
      <c r="AF49" s="483">
        <v>0</v>
      </c>
      <c r="AG49" s="482">
        <f t="shared" si="0"/>
        <v>5890</v>
      </c>
      <c r="AH49" s="461"/>
      <c r="AI49" s="531"/>
    </row>
    <row r="50" spans="2:35" ht="17.25">
      <c r="B50" s="461"/>
      <c r="E50" s="493" t="s">
        <v>613</v>
      </c>
      <c r="F50" s="485" t="s">
        <v>603</v>
      </c>
      <c r="G50" s="486">
        <v>0</v>
      </c>
      <c r="H50" s="487">
        <v>0</v>
      </c>
      <c r="I50" s="487">
        <v>0</v>
      </c>
      <c r="J50" s="487">
        <v>1560</v>
      </c>
      <c r="K50" s="501">
        <v>1060</v>
      </c>
      <c r="L50" s="487">
        <v>2970</v>
      </c>
      <c r="M50" s="488">
        <v>0</v>
      </c>
      <c r="N50" s="488">
        <v>0</v>
      </c>
      <c r="O50" s="488">
        <v>0</v>
      </c>
      <c r="P50" s="488">
        <v>0</v>
      </c>
      <c r="Q50" s="488">
        <v>0</v>
      </c>
      <c r="R50" s="487">
        <v>0</v>
      </c>
      <c r="S50" s="487">
        <v>0</v>
      </c>
      <c r="T50" s="487">
        <v>0</v>
      </c>
      <c r="U50" s="488">
        <v>0</v>
      </c>
      <c r="V50" s="488">
        <v>0</v>
      </c>
      <c r="W50" s="488">
        <v>0</v>
      </c>
      <c r="X50" s="488">
        <v>0</v>
      </c>
      <c r="Y50" s="488">
        <v>0</v>
      </c>
      <c r="Z50" s="488">
        <v>0</v>
      </c>
      <c r="AA50" s="488">
        <v>300</v>
      </c>
      <c r="AB50" s="488">
        <v>0</v>
      </c>
      <c r="AC50" s="488">
        <v>0</v>
      </c>
      <c r="AD50" s="488">
        <v>0</v>
      </c>
      <c r="AE50" s="487">
        <v>0</v>
      </c>
      <c r="AF50" s="490">
        <v>0</v>
      </c>
      <c r="AG50" s="489">
        <f t="shared" si="0"/>
        <v>5890</v>
      </c>
      <c r="AH50" s="461"/>
      <c r="AI50" s="531"/>
    </row>
    <row r="51" spans="2:35" ht="17.25">
      <c r="B51" s="461"/>
      <c r="E51" s="521" t="s">
        <v>654</v>
      </c>
      <c r="F51" s="478" t="s">
        <v>602</v>
      </c>
      <c r="G51" s="479">
        <v>0</v>
      </c>
      <c r="H51" s="480">
        <v>0</v>
      </c>
      <c r="I51" s="480">
        <v>0</v>
      </c>
      <c r="J51" s="480">
        <v>0</v>
      </c>
      <c r="K51" s="506">
        <v>0</v>
      </c>
      <c r="L51" s="480">
        <v>0</v>
      </c>
      <c r="M51" s="481">
        <v>0</v>
      </c>
      <c r="N51" s="481">
        <v>0</v>
      </c>
      <c r="O51" s="481">
        <v>0</v>
      </c>
      <c r="P51" s="481">
        <v>0</v>
      </c>
      <c r="Q51" s="481">
        <v>0</v>
      </c>
      <c r="R51" s="480">
        <v>0</v>
      </c>
      <c r="S51" s="480">
        <v>0</v>
      </c>
      <c r="T51" s="480">
        <v>0</v>
      </c>
      <c r="U51" s="481">
        <v>0</v>
      </c>
      <c r="V51" s="481">
        <v>0</v>
      </c>
      <c r="W51" s="481">
        <v>0</v>
      </c>
      <c r="X51" s="481">
        <v>0</v>
      </c>
      <c r="Y51" s="481">
        <v>0</v>
      </c>
      <c r="Z51" s="481">
        <v>0</v>
      </c>
      <c r="AA51" s="481">
        <v>0</v>
      </c>
      <c r="AB51" s="481">
        <v>0</v>
      </c>
      <c r="AC51" s="481">
        <v>0</v>
      </c>
      <c r="AD51" s="481">
        <v>0</v>
      </c>
      <c r="AE51" s="480">
        <v>0</v>
      </c>
      <c r="AF51" s="483">
        <v>0</v>
      </c>
      <c r="AG51" s="482">
        <f t="shared" si="0"/>
        <v>0</v>
      </c>
      <c r="AH51" s="461"/>
      <c r="AI51" s="531"/>
    </row>
    <row r="52" spans="2:35" ht="17.25">
      <c r="B52" s="461"/>
      <c r="E52" s="519" t="s">
        <v>625</v>
      </c>
      <c r="F52" s="485" t="s">
        <v>603</v>
      </c>
      <c r="G52" s="486">
        <v>0</v>
      </c>
      <c r="H52" s="487">
        <v>0</v>
      </c>
      <c r="I52" s="487">
        <v>0</v>
      </c>
      <c r="J52" s="487">
        <v>0</v>
      </c>
      <c r="K52" s="501">
        <v>0</v>
      </c>
      <c r="L52" s="487">
        <v>0</v>
      </c>
      <c r="M52" s="488">
        <v>0</v>
      </c>
      <c r="N52" s="488">
        <v>0</v>
      </c>
      <c r="O52" s="488">
        <v>0</v>
      </c>
      <c r="P52" s="488">
        <v>0</v>
      </c>
      <c r="Q52" s="488">
        <v>0</v>
      </c>
      <c r="R52" s="487">
        <v>0</v>
      </c>
      <c r="S52" s="487">
        <v>0</v>
      </c>
      <c r="T52" s="487">
        <v>0</v>
      </c>
      <c r="U52" s="488">
        <v>0</v>
      </c>
      <c r="V52" s="488">
        <v>0</v>
      </c>
      <c r="W52" s="488">
        <v>0</v>
      </c>
      <c r="X52" s="488">
        <v>0</v>
      </c>
      <c r="Y52" s="488">
        <v>0</v>
      </c>
      <c r="Z52" s="488">
        <v>0</v>
      </c>
      <c r="AA52" s="488">
        <v>0</v>
      </c>
      <c r="AB52" s="488">
        <v>0</v>
      </c>
      <c r="AC52" s="488">
        <v>0</v>
      </c>
      <c r="AD52" s="488">
        <v>0</v>
      </c>
      <c r="AE52" s="487">
        <v>0</v>
      </c>
      <c r="AF52" s="490">
        <v>0</v>
      </c>
      <c r="AG52" s="489">
        <f t="shared" si="0"/>
        <v>0</v>
      </c>
      <c r="AH52" s="461"/>
      <c r="AI52" s="531"/>
    </row>
    <row r="53" spans="2:35" ht="17.25">
      <c r="B53" s="461"/>
      <c r="E53" s="491" t="s">
        <v>627</v>
      </c>
      <c r="F53" s="478" t="s">
        <v>602</v>
      </c>
      <c r="G53" s="479">
        <v>0</v>
      </c>
      <c r="H53" s="480">
        <v>0</v>
      </c>
      <c r="I53" s="480">
        <v>0</v>
      </c>
      <c r="J53" s="480">
        <v>0</v>
      </c>
      <c r="K53" s="506">
        <v>0</v>
      </c>
      <c r="L53" s="480">
        <v>0</v>
      </c>
      <c r="M53" s="481">
        <v>0</v>
      </c>
      <c r="N53" s="481">
        <v>0</v>
      </c>
      <c r="O53" s="481">
        <v>0</v>
      </c>
      <c r="P53" s="481">
        <v>0</v>
      </c>
      <c r="Q53" s="481">
        <v>0</v>
      </c>
      <c r="R53" s="480">
        <v>0</v>
      </c>
      <c r="S53" s="480">
        <v>0</v>
      </c>
      <c r="T53" s="480">
        <v>0</v>
      </c>
      <c r="U53" s="481">
        <v>0</v>
      </c>
      <c r="V53" s="481">
        <v>0</v>
      </c>
      <c r="W53" s="481">
        <v>0</v>
      </c>
      <c r="X53" s="481">
        <v>0</v>
      </c>
      <c r="Y53" s="481">
        <v>0</v>
      </c>
      <c r="Z53" s="481">
        <v>0</v>
      </c>
      <c r="AA53" s="481">
        <v>0</v>
      </c>
      <c r="AB53" s="481">
        <v>0</v>
      </c>
      <c r="AC53" s="481">
        <v>0</v>
      </c>
      <c r="AD53" s="481">
        <v>0</v>
      </c>
      <c r="AE53" s="480">
        <v>0</v>
      </c>
      <c r="AF53" s="483">
        <v>0</v>
      </c>
      <c r="AG53" s="482">
        <f t="shared" si="0"/>
        <v>0</v>
      </c>
      <c r="AH53" s="461"/>
      <c r="AI53" s="531"/>
    </row>
    <row r="54" spans="2:35" ht="17.25">
      <c r="B54" s="461"/>
      <c r="E54" s="493"/>
      <c r="F54" s="485" t="s">
        <v>603</v>
      </c>
      <c r="G54" s="486">
        <v>0</v>
      </c>
      <c r="H54" s="487">
        <v>0</v>
      </c>
      <c r="I54" s="487">
        <v>0</v>
      </c>
      <c r="J54" s="487">
        <v>0</v>
      </c>
      <c r="K54" s="501">
        <v>0</v>
      </c>
      <c r="L54" s="487">
        <v>0</v>
      </c>
      <c r="M54" s="488">
        <v>0</v>
      </c>
      <c r="N54" s="488">
        <v>0</v>
      </c>
      <c r="O54" s="488">
        <v>0</v>
      </c>
      <c r="P54" s="488">
        <v>0</v>
      </c>
      <c r="Q54" s="488">
        <v>0</v>
      </c>
      <c r="R54" s="487">
        <v>0</v>
      </c>
      <c r="S54" s="487">
        <v>0</v>
      </c>
      <c r="T54" s="487">
        <v>0</v>
      </c>
      <c r="U54" s="488">
        <v>0</v>
      </c>
      <c r="V54" s="488">
        <v>0</v>
      </c>
      <c r="W54" s="488">
        <v>0</v>
      </c>
      <c r="X54" s="488">
        <v>0</v>
      </c>
      <c r="Y54" s="488">
        <v>0</v>
      </c>
      <c r="Z54" s="488">
        <v>0</v>
      </c>
      <c r="AA54" s="488">
        <v>0</v>
      </c>
      <c r="AB54" s="488">
        <v>0</v>
      </c>
      <c r="AC54" s="488">
        <v>0</v>
      </c>
      <c r="AD54" s="488">
        <v>0</v>
      </c>
      <c r="AE54" s="487">
        <v>0</v>
      </c>
      <c r="AF54" s="490">
        <v>0</v>
      </c>
      <c r="AG54" s="489">
        <f t="shared" si="0"/>
        <v>0</v>
      </c>
      <c r="AH54" s="461"/>
      <c r="AI54" s="531"/>
    </row>
    <row r="55" spans="2:35" ht="17.25">
      <c r="B55" s="461"/>
      <c r="C55" s="484"/>
      <c r="D55" s="484"/>
      <c r="E55" s="493" t="s">
        <v>617</v>
      </c>
      <c r="F55" s="485" t="s">
        <v>603</v>
      </c>
      <c r="G55" s="486">
        <v>0</v>
      </c>
      <c r="H55" s="487">
        <v>344</v>
      </c>
      <c r="I55" s="487">
        <v>8071</v>
      </c>
      <c r="J55" s="487">
        <v>34424</v>
      </c>
      <c r="K55" s="501">
        <v>0</v>
      </c>
      <c r="L55" s="487">
        <v>0</v>
      </c>
      <c r="M55" s="488">
        <v>7300</v>
      </c>
      <c r="N55" s="488">
        <v>0</v>
      </c>
      <c r="O55" s="488">
        <v>0</v>
      </c>
      <c r="P55" s="488">
        <v>0</v>
      </c>
      <c r="Q55" s="488">
        <v>12330</v>
      </c>
      <c r="R55" s="487">
        <v>290066</v>
      </c>
      <c r="S55" s="487">
        <v>0</v>
      </c>
      <c r="T55" s="487">
        <v>29493</v>
      </c>
      <c r="U55" s="488">
        <v>0</v>
      </c>
      <c r="V55" s="488">
        <v>0</v>
      </c>
      <c r="W55" s="488">
        <v>47000</v>
      </c>
      <c r="X55" s="488">
        <v>1000</v>
      </c>
      <c r="Y55" s="488">
        <v>93300</v>
      </c>
      <c r="Z55" s="488">
        <v>0</v>
      </c>
      <c r="AA55" s="488">
        <v>0</v>
      </c>
      <c r="AB55" s="488">
        <v>0</v>
      </c>
      <c r="AC55" s="488">
        <v>0</v>
      </c>
      <c r="AD55" s="488">
        <v>439</v>
      </c>
      <c r="AE55" s="487">
        <v>0</v>
      </c>
      <c r="AF55" s="490">
        <v>30000</v>
      </c>
      <c r="AG55" s="489">
        <f t="shared" si="0"/>
        <v>553767</v>
      </c>
      <c r="AH55" s="461"/>
      <c r="AI55" s="531"/>
    </row>
    <row r="56" spans="2:35" ht="17.25">
      <c r="B56" s="461"/>
      <c r="C56" s="491" t="s">
        <v>628</v>
      </c>
      <c r="D56" s="513"/>
      <c r="E56" s="513"/>
      <c r="F56" s="514"/>
      <c r="G56" s="466"/>
      <c r="H56" s="503"/>
      <c r="I56" s="503"/>
      <c r="J56" s="503"/>
      <c r="K56" s="467"/>
      <c r="L56" s="503"/>
      <c r="M56" s="477"/>
      <c r="N56" s="477"/>
      <c r="O56" s="477"/>
      <c r="P56" s="477"/>
      <c r="Q56" s="477"/>
      <c r="R56" s="503"/>
      <c r="S56" s="503"/>
      <c r="T56" s="503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503"/>
      <c r="AF56" s="495"/>
      <c r="AG56" s="461"/>
      <c r="AH56" s="461"/>
      <c r="AI56" s="531"/>
    </row>
    <row r="57" spans="2:35" ht="17.25">
      <c r="B57" s="489"/>
      <c r="C57" s="484"/>
      <c r="D57" s="484" t="s">
        <v>629</v>
      </c>
      <c r="E57" s="484"/>
      <c r="F57" s="485" t="s">
        <v>603</v>
      </c>
      <c r="G57" s="486">
        <v>0</v>
      </c>
      <c r="H57" s="487">
        <v>0</v>
      </c>
      <c r="I57" s="487">
        <v>0</v>
      </c>
      <c r="J57" s="487">
        <v>0</v>
      </c>
      <c r="K57" s="501">
        <v>0</v>
      </c>
      <c r="L57" s="487">
        <v>0</v>
      </c>
      <c r="M57" s="488">
        <v>0</v>
      </c>
      <c r="N57" s="488">
        <v>0</v>
      </c>
      <c r="O57" s="488">
        <v>0</v>
      </c>
      <c r="P57" s="488">
        <v>0</v>
      </c>
      <c r="Q57" s="488">
        <v>0</v>
      </c>
      <c r="R57" s="487">
        <v>0</v>
      </c>
      <c r="S57" s="487">
        <v>0</v>
      </c>
      <c r="T57" s="487">
        <v>0</v>
      </c>
      <c r="U57" s="488">
        <v>0</v>
      </c>
      <c r="V57" s="488">
        <v>0</v>
      </c>
      <c r="W57" s="488">
        <v>0</v>
      </c>
      <c r="X57" s="488">
        <v>0</v>
      </c>
      <c r="Y57" s="488">
        <v>0</v>
      </c>
      <c r="Z57" s="488">
        <v>0</v>
      </c>
      <c r="AA57" s="488">
        <v>0</v>
      </c>
      <c r="AB57" s="488">
        <v>0</v>
      </c>
      <c r="AC57" s="488">
        <v>0</v>
      </c>
      <c r="AD57" s="488">
        <v>0</v>
      </c>
      <c r="AE57" s="487">
        <v>0</v>
      </c>
      <c r="AF57" s="490">
        <v>0</v>
      </c>
      <c r="AG57" s="489">
        <f t="shared" si="0"/>
        <v>0</v>
      </c>
      <c r="AH57" s="461"/>
      <c r="AI57" s="531"/>
    </row>
    <row r="58" spans="2:35" ht="17.25">
      <c r="B58" s="461" t="s">
        <v>605</v>
      </c>
      <c r="G58" s="466"/>
      <c r="H58" s="467"/>
      <c r="I58" s="467"/>
      <c r="J58" s="503"/>
      <c r="K58" s="467"/>
      <c r="L58" s="467"/>
      <c r="M58" s="464"/>
      <c r="N58" s="464"/>
      <c r="O58" s="464"/>
      <c r="P58" s="464"/>
      <c r="Q58" s="464"/>
      <c r="R58" s="467"/>
      <c r="S58" s="467"/>
      <c r="T58" s="467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7"/>
      <c r="AF58" s="468"/>
      <c r="AG58" s="461"/>
      <c r="AH58" s="461"/>
      <c r="AI58" s="531"/>
    </row>
    <row r="59" spans="2:35" ht="17.25">
      <c r="B59" s="461"/>
      <c r="D59" s="491" t="s">
        <v>630</v>
      </c>
      <c r="F59" s="478" t="s">
        <v>602</v>
      </c>
      <c r="G59" s="479">
        <v>22085</v>
      </c>
      <c r="H59" s="480">
        <v>0</v>
      </c>
      <c r="I59" s="480">
        <v>341</v>
      </c>
      <c r="J59" s="480">
        <v>104769</v>
      </c>
      <c r="K59" s="506">
        <v>12968</v>
      </c>
      <c r="L59" s="480">
        <v>131000</v>
      </c>
      <c r="M59" s="481">
        <v>60263</v>
      </c>
      <c r="N59" s="481">
        <v>19346</v>
      </c>
      <c r="O59" s="481">
        <v>0</v>
      </c>
      <c r="P59" s="481">
        <v>35079</v>
      </c>
      <c r="Q59" s="481">
        <v>10554</v>
      </c>
      <c r="R59" s="480">
        <v>98960</v>
      </c>
      <c r="S59" s="480">
        <v>197443</v>
      </c>
      <c r="T59" s="480">
        <v>269676</v>
      </c>
      <c r="U59" s="481">
        <v>0</v>
      </c>
      <c r="V59" s="481">
        <v>0</v>
      </c>
      <c r="W59" s="481">
        <v>22406</v>
      </c>
      <c r="X59" s="481">
        <v>0</v>
      </c>
      <c r="Y59" s="481">
        <v>0</v>
      </c>
      <c r="Z59" s="481">
        <v>51866</v>
      </c>
      <c r="AA59" s="481">
        <v>39476</v>
      </c>
      <c r="AB59" s="481">
        <v>0</v>
      </c>
      <c r="AC59" s="481">
        <v>0</v>
      </c>
      <c r="AD59" s="481">
        <v>3677</v>
      </c>
      <c r="AE59" s="480">
        <v>42617</v>
      </c>
      <c r="AF59" s="483">
        <v>0</v>
      </c>
      <c r="AG59" s="482">
        <f t="shared" si="0"/>
        <v>1122526</v>
      </c>
      <c r="AH59" s="461"/>
      <c r="AI59" s="531"/>
    </row>
    <row r="60" spans="2:35" ht="17.25">
      <c r="B60" s="461"/>
      <c r="D60" s="499"/>
      <c r="E60" s="500"/>
      <c r="F60" s="485" t="s">
        <v>603</v>
      </c>
      <c r="G60" s="486">
        <v>22085</v>
      </c>
      <c r="H60" s="487">
        <v>3130</v>
      </c>
      <c r="I60" s="487">
        <v>1980</v>
      </c>
      <c r="J60" s="487">
        <v>104769</v>
      </c>
      <c r="K60" s="501">
        <v>12968</v>
      </c>
      <c r="L60" s="487">
        <v>118970</v>
      </c>
      <c r="M60" s="488">
        <v>64209</v>
      </c>
      <c r="N60" s="488">
        <v>19346</v>
      </c>
      <c r="O60" s="488">
        <v>0</v>
      </c>
      <c r="P60" s="488">
        <v>26301</v>
      </c>
      <c r="Q60" s="488">
        <v>97691</v>
      </c>
      <c r="R60" s="487">
        <v>108969</v>
      </c>
      <c r="S60" s="487">
        <v>157600</v>
      </c>
      <c r="T60" s="487">
        <v>269676</v>
      </c>
      <c r="U60" s="488">
        <v>0</v>
      </c>
      <c r="V60" s="488">
        <v>0</v>
      </c>
      <c r="W60" s="488">
        <v>7324</v>
      </c>
      <c r="X60" s="488">
        <v>0</v>
      </c>
      <c r="Y60" s="488">
        <v>0</v>
      </c>
      <c r="Z60" s="488">
        <v>51510</v>
      </c>
      <c r="AA60" s="488">
        <v>30387</v>
      </c>
      <c r="AB60" s="488">
        <v>0</v>
      </c>
      <c r="AC60" s="488">
        <v>0</v>
      </c>
      <c r="AD60" s="488">
        <v>3677</v>
      </c>
      <c r="AE60" s="487">
        <v>42617</v>
      </c>
      <c r="AF60" s="490">
        <v>0</v>
      </c>
      <c r="AG60" s="489">
        <f t="shared" si="0"/>
        <v>1143209</v>
      </c>
      <c r="AH60" s="461"/>
      <c r="AI60" s="531"/>
    </row>
    <row r="61" spans="2:35" ht="17.25">
      <c r="B61" s="461"/>
      <c r="D61" s="499"/>
      <c r="E61" s="491" t="s">
        <v>631</v>
      </c>
      <c r="F61" s="478" t="s">
        <v>602</v>
      </c>
      <c r="G61" s="479">
        <v>0</v>
      </c>
      <c r="H61" s="480">
        <v>0</v>
      </c>
      <c r="I61" s="480">
        <v>0</v>
      </c>
      <c r="J61" s="480">
        <v>0</v>
      </c>
      <c r="K61" s="506">
        <v>0</v>
      </c>
      <c r="L61" s="480">
        <v>0</v>
      </c>
      <c r="M61" s="481">
        <v>56318</v>
      </c>
      <c r="N61" s="481">
        <v>0</v>
      </c>
      <c r="O61" s="481">
        <v>0</v>
      </c>
      <c r="P61" s="481">
        <v>0</v>
      </c>
      <c r="Q61" s="481">
        <v>0</v>
      </c>
      <c r="R61" s="480">
        <v>0</v>
      </c>
      <c r="S61" s="480">
        <v>36120</v>
      </c>
      <c r="T61" s="480">
        <v>0</v>
      </c>
      <c r="U61" s="481">
        <v>0</v>
      </c>
      <c r="V61" s="481">
        <v>0</v>
      </c>
      <c r="W61" s="481">
        <v>0</v>
      </c>
      <c r="X61" s="481">
        <v>0</v>
      </c>
      <c r="Y61" s="481">
        <v>0</v>
      </c>
      <c r="Z61" s="481">
        <v>0</v>
      </c>
      <c r="AA61" s="481">
        <v>0</v>
      </c>
      <c r="AB61" s="481">
        <v>0</v>
      </c>
      <c r="AC61" s="481">
        <v>0</v>
      </c>
      <c r="AD61" s="481">
        <v>0</v>
      </c>
      <c r="AE61" s="480">
        <v>0</v>
      </c>
      <c r="AF61" s="483">
        <v>0</v>
      </c>
      <c r="AG61" s="482">
        <f t="shared" si="0"/>
        <v>92438</v>
      </c>
      <c r="AH61" s="461"/>
      <c r="AI61" s="531"/>
    </row>
    <row r="62" spans="2:35" ht="17.25">
      <c r="B62" s="461"/>
      <c r="D62" s="499"/>
      <c r="E62" s="493" t="s">
        <v>632</v>
      </c>
      <c r="F62" s="485" t="s">
        <v>603</v>
      </c>
      <c r="G62" s="486">
        <v>0</v>
      </c>
      <c r="H62" s="487">
        <v>0</v>
      </c>
      <c r="I62" s="487">
        <v>0</v>
      </c>
      <c r="J62" s="487">
        <v>0</v>
      </c>
      <c r="K62" s="501">
        <v>0</v>
      </c>
      <c r="L62" s="487">
        <v>0</v>
      </c>
      <c r="M62" s="488">
        <v>56318</v>
      </c>
      <c r="N62" s="488">
        <v>0</v>
      </c>
      <c r="O62" s="488">
        <v>0</v>
      </c>
      <c r="P62" s="488">
        <v>0</v>
      </c>
      <c r="Q62" s="488">
        <v>0</v>
      </c>
      <c r="R62" s="487">
        <v>0</v>
      </c>
      <c r="S62" s="487">
        <v>0</v>
      </c>
      <c r="T62" s="487">
        <v>0</v>
      </c>
      <c r="U62" s="488">
        <v>0</v>
      </c>
      <c r="V62" s="488">
        <v>0</v>
      </c>
      <c r="W62" s="488">
        <v>0</v>
      </c>
      <c r="X62" s="488">
        <v>0</v>
      </c>
      <c r="Y62" s="488">
        <v>0</v>
      </c>
      <c r="Z62" s="488">
        <v>0</v>
      </c>
      <c r="AA62" s="488">
        <v>0</v>
      </c>
      <c r="AB62" s="488">
        <v>0</v>
      </c>
      <c r="AC62" s="488">
        <v>0</v>
      </c>
      <c r="AD62" s="488">
        <v>0</v>
      </c>
      <c r="AE62" s="487">
        <v>0</v>
      </c>
      <c r="AF62" s="490">
        <v>0</v>
      </c>
      <c r="AG62" s="489">
        <f t="shared" si="0"/>
        <v>56318</v>
      </c>
      <c r="AH62" s="461"/>
      <c r="AI62" s="531"/>
    </row>
    <row r="63" spans="2:35" ht="17.25">
      <c r="B63" s="461"/>
      <c r="D63" s="499"/>
      <c r="E63" s="491" t="s">
        <v>633</v>
      </c>
      <c r="F63" s="478" t="s">
        <v>602</v>
      </c>
      <c r="G63" s="479">
        <v>0</v>
      </c>
      <c r="H63" s="480">
        <v>0</v>
      </c>
      <c r="I63" s="480">
        <v>0</v>
      </c>
      <c r="J63" s="480">
        <v>66000</v>
      </c>
      <c r="K63" s="506">
        <v>0</v>
      </c>
      <c r="L63" s="480">
        <v>0</v>
      </c>
      <c r="M63" s="481">
        <v>0</v>
      </c>
      <c r="N63" s="481">
        <v>0</v>
      </c>
      <c r="O63" s="481">
        <v>0</v>
      </c>
      <c r="P63" s="481">
        <v>0</v>
      </c>
      <c r="Q63" s="481">
        <v>0</v>
      </c>
      <c r="R63" s="480">
        <v>0</v>
      </c>
      <c r="S63" s="480">
        <v>157673</v>
      </c>
      <c r="T63" s="480">
        <v>39400</v>
      </c>
      <c r="U63" s="481">
        <v>0</v>
      </c>
      <c r="V63" s="481">
        <v>0</v>
      </c>
      <c r="W63" s="481">
        <v>0</v>
      </c>
      <c r="X63" s="481">
        <v>0</v>
      </c>
      <c r="Y63" s="481">
        <v>0</v>
      </c>
      <c r="Z63" s="481">
        <v>0</v>
      </c>
      <c r="AA63" s="481">
        <v>0</v>
      </c>
      <c r="AB63" s="481">
        <v>0</v>
      </c>
      <c r="AC63" s="481">
        <v>0</v>
      </c>
      <c r="AD63" s="481">
        <v>0</v>
      </c>
      <c r="AE63" s="480">
        <v>0</v>
      </c>
      <c r="AF63" s="483">
        <v>0</v>
      </c>
      <c r="AG63" s="482">
        <f t="shared" si="0"/>
        <v>263073</v>
      </c>
      <c r="AH63" s="461"/>
      <c r="AI63" s="531"/>
    </row>
    <row r="64" spans="2:35" ht="18" thickBot="1">
      <c r="B64" s="472"/>
      <c r="C64" s="458"/>
      <c r="D64" s="532"/>
      <c r="E64" s="539" t="s">
        <v>632</v>
      </c>
      <c r="F64" s="460" t="s">
        <v>603</v>
      </c>
      <c r="G64" s="473">
        <v>0</v>
      </c>
      <c r="H64" s="540">
        <v>0</v>
      </c>
      <c r="I64" s="540">
        <v>0</v>
      </c>
      <c r="J64" s="540">
        <v>66000</v>
      </c>
      <c r="K64" s="474">
        <v>0</v>
      </c>
      <c r="L64" s="540">
        <v>0</v>
      </c>
      <c r="M64" s="541">
        <v>0</v>
      </c>
      <c r="N64" s="541">
        <v>0</v>
      </c>
      <c r="O64" s="541">
        <v>0</v>
      </c>
      <c r="P64" s="541">
        <v>0</v>
      </c>
      <c r="Q64" s="541">
        <v>0</v>
      </c>
      <c r="R64" s="540">
        <v>0</v>
      </c>
      <c r="S64" s="540">
        <v>157600</v>
      </c>
      <c r="T64" s="540">
        <v>39400</v>
      </c>
      <c r="U64" s="541">
        <v>0</v>
      </c>
      <c r="V64" s="541">
        <v>0</v>
      </c>
      <c r="W64" s="541">
        <v>0</v>
      </c>
      <c r="X64" s="541">
        <v>0</v>
      </c>
      <c r="Y64" s="541">
        <v>0</v>
      </c>
      <c r="Z64" s="541">
        <v>0</v>
      </c>
      <c r="AA64" s="541">
        <v>0</v>
      </c>
      <c r="AB64" s="541">
        <v>0</v>
      </c>
      <c r="AC64" s="541">
        <v>0</v>
      </c>
      <c r="AD64" s="541">
        <v>0</v>
      </c>
      <c r="AE64" s="540">
        <v>0</v>
      </c>
      <c r="AF64" s="542">
        <v>0</v>
      </c>
      <c r="AG64" s="543">
        <f t="shared" si="0"/>
        <v>263000</v>
      </c>
      <c r="AH64" s="461"/>
      <c r="AI64" s="531"/>
    </row>
    <row r="65" spans="11:55" ht="17.25">
      <c r="K65" s="457">
        <f>SUM(H65:J65)</f>
        <v>0</v>
      </c>
      <c r="AG65" s="457">
        <f>SUM(L65:AE65)</f>
        <v>0</v>
      </c>
      <c r="AI65" s="531"/>
      <c r="BC65" s="507" t="s">
        <v>117</v>
      </c>
    </row>
    <row r="66" ht="17.25">
      <c r="AI66" s="531"/>
    </row>
    <row r="67" spans="35:54" ht="17.25">
      <c r="AI67" s="531"/>
      <c r="BB67" s="508"/>
    </row>
    <row r="68" ht="17.25">
      <c r="AI68" s="531"/>
    </row>
    <row r="69" ht="17.25">
      <c r="AI69" s="531"/>
    </row>
    <row r="70" ht="17.25">
      <c r="AI70" s="531"/>
    </row>
    <row r="71" ht="17.25">
      <c r="AI71" s="531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BC67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457" customWidth="1"/>
    <col min="2" max="4" width="2.66015625" style="457" customWidth="1"/>
    <col min="5" max="5" width="20.66015625" style="457" customWidth="1"/>
    <col min="6" max="6" width="10.66015625" style="457" customWidth="1"/>
    <col min="7" max="33" width="12.66015625" style="457" customWidth="1"/>
    <col min="34" max="34" width="1.66015625" style="457" customWidth="1"/>
    <col min="35" max="16384" width="12.66015625" style="457" customWidth="1"/>
  </cols>
  <sheetData>
    <row r="1" spans="2:5" ht="21">
      <c r="B1" s="584" t="s">
        <v>316</v>
      </c>
      <c r="C1" s="584"/>
      <c r="D1" s="584"/>
      <c r="E1" s="584"/>
    </row>
    <row r="3" spans="2:33" ht="18" thickBot="1">
      <c r="B3" s="458" t="s">
        <v>598</v>
      </c>
      <c r="C3" s="458"/>
      <c r="D3" s="458"/>
      <c r="E3" s="458"/>
      <c r="F3" s="458"/>
      <c r="G3" s="458"/>
      <c r="H3" s="458"/>
      <c r="I3" s="458"/>
      <c r="J3" s="458"/>
      <c r="K3" s="459"/>
      <c r="L3" s="458"/>
      <c r="M3" s="458"/>
      <c r="N3" s="458"/>
      <c r="O3" s="458"/>
      <c r="P3" s="458"/>
      <c r="Q3" s="458"/>
      <c r="R3" s="459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60" t="s">
        <v>60</v>
      </c>
    </row>
    <row r="4" spans="2:34" ht="17.25">
      <c r="B4" s="461"/>
      <c r="G4" s="462"/>
      <c r="H4" s="463"/>
      <c r="I4" s="463"/>
      <c r="J4" s="463"/>
      <c r="K4" s="463"/>
      <c r="L4" s="463"/>
      <c r="M4" s="464"/>
      <c r="N4" s="464"/>
      <c r="O4" s="464"/>
      <c r="P4" s="464"/>
      <c r="Q4" s="464"/>
      <c r="R4" s="463"/>
      <c r="S4" s="463"/>
      <c r="T4" s="463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3"/>
      <c r="AF4" s="465"/>
      <c r="AG4" s="461"/>
      <c r="AH4" s="461"/>
    </row>
    <row r="5" spans="2:34" ht="17.25">
      <c r="B5" s="461"/>
      <c r="E5" s="457" t="s">
        <v>599</v>
      </c>
      <c r="G5" s="466"/>
      <c r="H5" s="467"/>
      <c r="I5" s="467"/>
      <c r="J5" s="467"/>
      <c r="K5" s="467"/>
      <c r="L5" s="467"/>
      <c r="M5" s="464"/>
      <c r="N5" s="464"/>
      <c r="O5" s="464"/>
      <c r="P5" s="464"/>
      <c r="Q5" s="464"/>
      <c r="R5" s="467"/>
      <c r="S5" s="467"/>
      <c r="T5" s="467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7"/>
      <c r="AF5" s="468"/>
      <c r="AG5" s="461"/>
      <c r="AH5" s="461"/>
    </row>
    <row r="6" spans="2:34" ht="17.25">
      <c r="B6" s="461"/>
      <c r="G6" s="469" t="s">
        <v>552</v>
      </c>
      <c r="H6" s="470" t="s">
        <v>45</v>
      </c>
      <c r="I6" s="470" t="s">
        <v>553</v>
      </c>
      <c r="J6" s="470" t="s">
        <v>554</v>
      </c>
      <c r="K6" s="470" t="s">
        <v>555</v>
      </c>
      <c r="L6" s="470" t="s">
        <v>556</v>
      </c>
      <c r="M6" s="471" t="s">
        <v>557</v>
      </c>
      <c r="N6" s="471" t="s">
        <v>558</v>
      </c>
      <c r="O6" s="471" t="s">
        <v>559</v>
      </c>
      <c r="P6" s="471" t="s">
        <v>560</v>
      </c>
      <c r="Q6" s="471" t="s">
        <v>561</v>
      </c>
      <c r="R6" s="511" t="s">
        <v>562</v>
      </c>
      <c r="S6" s="511" t="s">
        <v>563</v>
      </c>
      <c r="T6" s="511" t="s">
        <v>564</v>
      </c>
      <c r="U6" s="512" t="s">
        <v>58</v>
      </c>
      <c r="V6" s="512" t="s">
        <v>565</v>
      </c>
      <c r="W6" s="512" t="s">
        <v>566</v>
      </c>
      <c r="X6" s="512" t="s">
        <v>567</v>
      </c>
      <c r="Y6" s="512" t="s">
        <v>568</v>
      </c>
      <c r="Z6" s="471" t="s">
        <v>569</v>
      </c>
      <c r="AA6" s="471" t="s">
        <v>570</v>
      </c>
      <c r="AB6" s="471" t="s">
        <v>571</v>
      </c>
      <c r="AC6" s="471" t="s">
        <v>572</v>
      </c>
      <c r="AD6" s="471" t="s">
        <v>573</v>
      </c>
      <c r="AE6" s="470" t="s">
        <v>574</v>
      </c>
      <c r="AF6" s="515" t="s">
        <v>119</v>
      </c>
      <c r="AG6" s="516" t="s">
        <v>614</v>
      </c>
      <c r="AH6" s="461"/>
    </row>
    <row r="7" spans="2:34" ht="17.25">
      <c r="B7" s="461"/>
      <c r="C7" s="457" t="s">
        <v>600</v>
      </c>
      <c r="G7" s="466"/>
      <c r="H7" s="467"/>
      <c r="I7" s="467"/>
      <c r="J7" s="467"/>
      <c r="K7" s="467"/>
      <c r="L7" s="467"/>
      <c r="M7" s="464"/>
      <c r="N7" s="464"/>
      <c r="O7" s="464"/>
      <c r="P7" s="464"/>
      <c r="Q7" s="464"/>
      <c r="R7" s="467"/>
      <c r="S7" s="467"/>
      <c r="T7" s="467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7"/>
      <c r="AF7" s="468"/>
      <c r="AG7" s="461"/>
      <c r="AH7" s="461"/>
    </row>
    <row r="8" spans="2:34" ht="18" thickBot="1">
      <c r="B8" s="472"/>
      <c r="C8" s="458"/>
      <c r="D8" s="458"/>
      <c r="E8" s="458"/>
      <c r="F8" s="458"/>
      <c r="G8" s="473"/>
      <c r="H8" s="474"/>
      <c r="I8" s="474"/>
      <c r="J8" s="474"/>
      <c r="K8" s="474"/>
      <c r="L8" s="509">
        <v>242012</v>
      </c>
      <c r="M8" s="475">
        <v>242055</v>
      </c>
      <c r="N8" s="475">
        <v>242071</v>
      </c>
      <c r="O8" s="475"/>
      <c r="P8" s="475">
        <v>242098</v>
      </c>
      <c r="Q8" s="475">
        <v>242101</v>
      </c>
      <c r="R8" s="509"/>
      <c r="S8" s="509">
        <v>242063</v>
      </c>
      <c r="T8" s="509"/>
      <c r="U8" s="475"/>
      <c r="V8" s="475"/>
      <c r="W8" s="475"/>
      <c r="X8" s="475"/>
      <c r="Y8" s="475"/>
      <c r="Z8" s="475">
        <v>243035</v>
      </c>
      <c r="AA8" s="475">
        <v>243248</v>
      </c>
      <c r="AB8" s="475">
        <v>243418</v>
      </c>
      <c r="AC8" s="475">
        <v>243434</v>
      </c>
      <c r="AD8" s="475">
        <v>243442</v>
      </c>
      <c r="AE8" s="509">
        <v>244074</v>
      </c>
      <c r="AF8" s="476"/>
      <c r="AG8" s="472"/>
      <c r="AH8" s="461"/>
    </row>
    <row r="9" spans="2:35" ht="17.25">
      <c r="B9" s="461"/>
      <c r="D9" s="499"/>
      <c r="E9" s="491" t="s">
        <v>634</v>
      </c>
      <c r="F9" s="478" t="s">
        <v>602</v>
      </c>
      <c r="G9" s="479">
        <v>0</v>
      </c>
      <c r="H9" s="480">
        <v>0</v>
      </c>
      <c r="I9" s="480">
        <v>0</v>
      </c>
      <c r="J9" s="480">
        <v>0</v>
      </c>
      <c r="K9" s="506">
        <v>0</v>
      </c>
      <c r="L9" s="480">
        <v>0</v>
      </c>
      <c r="M9" s="481">
        <v>0</v>
      </c>
      <c r="N9" s="481">
        <v>0</v>
      </c>
      <c r="O9" s="481">
        <v>0</v>
      </c>
      <c r="P9" s="481">
        <v>0</v>
      </c>
      <c r="Q9" s="481">
        <v>0</v>
      </c>
      <c r="R9" s="480">
        <v>0</v>
      </c>
      <c r="S9" s="480">
        <v>0</v>
      </c>
      <c r="T9" s="480">
        <v>0</v>
      </c>
      <c r="U9" s="481">
        <v>0</v>
      </c>
      <c r="V9" s="481">
        <v>0</v>
      </c>
      <c r="W9" s="481">
        <v>0</v>
      </c>
      <c r="X9" s="481">
        <v>0</v>
      </c>
      <c r="Y9" s="481">
        <v>0</v>
      </c>
      <c r="Z9" s="481">
        <v>0</v>
      </c>
      <c r="AA9" s="481">
        <v>0</v>
      </c>
      <c r="AB9" s="481">
        <v>0</v>
      </c>
      <c r="AC9" s="481">
        <v>0</v>
      </c>
      <c r="AD9" s="481">
        <v>0</v>
      </c>
      <c r="AE9" s="480">
        <v>0</v>
      </c>
      <c r="AF9" s="483">
        <v>0</v>
      </c>
      <c r="AG9" s="482">
        <f aca="true" t="shared" si="0" ref="AG9:AG16">SUM(G9:AF9)</f>
        <v>0</v>
      </c>
      <c r="AH9" s="461"/>
      <c r="AI9" s="531"/>
    </row>
    <row r="10" spans="2:35" ht="17.25">
      <c r="B10" s="461"/>
      <c r="D10" s="499"/>
      <c r="E10" s="493" t="s">
        <v>635</v>
      </c>
      <c r="F10" s="485" t="s">
        <v>603</v>
      </c>
      <c r="G10" s="486">
        <v>0</v>
      </c>
      <c r="H10" s="487">
        <v>0</v>
      </c>
      <c r="I10" s="487">
        <v>0</v>
      </c>
      <c r="J10" s="487">
        <v>0</v>
      </c>
      <c r="K10" s="501">
        <v>0</v>
      </c>
      <c r="L10" s="487">
        <v>0</v>
      </c>
      <c r="M10" s="488">
        <v>0</v>
      </c>
      <c r="N10" s="488">
        <v>0</v>
      </c>
      <c r="O10" s="488">
        <v>0</v>
      </c>
      <c r="P10" s="488">
        <v>0</v>
      </c>
      <c r="Q10" s="488">
        <v>0</v>
      </c>
      <c r="R10" s="487">
        <v>0</v>
      </c>
      <c r="S10" s="487">
        <v>0</v>
      </c>
      <c r="T10" s="487">
        <v>0</v>
      </c>
      <c r="U10" s="488">
        <v>0</v>
      </c>
      <c r="V10" s="488">
        <v>0</v>
      </c>
      <c r="W10" s="488">
        <v>0</v>
      </c>
      <c r="X10" s="488">
        <v>0</v>
      </c>
      <c r="Y10" s="488">
        <v>0</v>
      </c>
      <c r="Z10" s="488">
        <v>0</v>
      </c>
      <c r="AA10" s="488">
        <v>0</v>
      </c>
      <c r="AB10" s="488">
        <v>0</v>
      </c>
      <c r="AC10" s="488">
        <v>0</v>
      </c>
      <c r="AD10" s="488">
        <v>0</v>
      </c>
      <c r="AE10" s="487">
        <v>0</v>
      </c>
      <c r="AF10" s="490">
        <v>0</v>
      </c>
      <c r="AG10" s="489">
        <f t="shared" si="0"/>
        <v>0</v>
      </c>
      <c r="AH10" s="461"/>
      <c r="AI10" s="531"/>
    </row>
    <row r="11" spans="2:35" ht="17.25">
      <c r="B11" s="461"/>
      <c r="D11" s="499"/>
      <c r="E11" s="491" t="s">
        <v>634</v>
      </c>
      <c r="F11" s="478" t="s">
        <v>602</v>
      </c>
      <c r="G11" s="479">
        <v>0</v>
      </c>
      <c r="H11" s="480">
        <v>0</v>
      </c>
      <c r="I11" s="480">
        <v>0</v>
      </c>
      <c r="J11" s="480">
        <v>0</v>
      </c>
      <c r="K11" s="506">
        <v>0</v>
      </c>
      <c r="L11" s="480">
        <v>0</v>
      </c>
      <c r="M11" s="481">
        <v>0</v>
      </c>
      <c r="N11" s="481">
        <v>0</v>
      </c>
      <c r="O11" s="481">
        <v>0</v>
      </c>
      <c r="P11" s="481">
        <v>0</v>
      </c>
      <c r="Q11" s="481">
        <v>0</v>
      </c>
      <c r="R11" s="480">
        <v>0</v>
      </c>
      <c r="S11" s="480">
        <v>0</v>
      </c>
      <c r="T11" s="480">
        <v>0</v>
      </c>
      <c r="U11" s="481">
        <v>0</v>
      </c>
      <c r="V11" s="481">
        <v>0</v>
      </c>
      <c r="W11" s="481">
        <v>0</v>
      </c>
      <c r="X11" s="481">
        <v>0</v>
      </c>
      <c r="Y11" s="481">
        <v>0</v>
      </c>
      <c r="Z11" s="481">
        <v>0</v>
      </c>
      <c r="AA11" s="481">
        <v>0</v>
      </c>
      <c r="AB11" s="481">
        <v>0</v>
      </c>
      <c r="AC11" s="481">
        <v>0</v>
      </c>
      <c r="AD11" s="481">
        <v>0</v>
      </c>
      <c r="AE11" s="480">
        <v>0</v>
      </c>
      <c r="AF11" s="483">
        <v>0</v>
      </c>
      <c r="AG11" s="482">
        <f t="shared" si="0"/>
        <v>0</v>
      </c>
      <c r="AH11" s="461"/>
      <c r="AI11" s="531"/>
    </row>
    <row r="12" spans="2:35" ht="17.25">
      <c r="B12" s="461"/>
      <c r="D12" s="499"/>
      <c r="E12" s="519" t="s">
        <v>619</v>
      </c>
      <c r="F12" s="485" t="s">
        <v>603</v>
      </c>
      <c r="G12" s="486">
        <v>0</v>
      </c>
      <c r="H12" s="487">
        <v>0</v>
      </c>
      <c r="I12" s="487">
        <v>0</v>
      </c>
      <c r="J12" s="487">
        <v>0</v>
      </c>
      <c r="K12" s="501">
        <v>0</v>
      </c>
      <c r="L12" s="487">
        <v>0</v>
      </c>
      <c r="M12" s="488">
        <v>0</v>
      </c>
      <c r="N12" s="488">
        <v>0</v>
      </c>
      <c r="O12" s="488">
        <v>0</v>
      </c>
      <c r="P12" s="488">
        <v>0</v>
      </c>
      <c r="Q12" s="488">
        <v>0</v>
      </c>
      <c r="R12" s="487">
        <v>0</v>
      </c>
      <c r="S12" s="487">
        <v>0</v>
      </c>
      <c r="T12" s="487">
        <v>0</v>
      </c>
      <c r="U12" s="488">
        <v>0</v>
      </c>
      <c r="V12" s="488">
        <v>0</v>
      </c>
      <c r="W12" s="488">
        <v>0</v>
      </c>
      <c r="X12" s="488">
        <v>0</v>
      </c>
      <c r="Y12" s="488">
        <v>0</v>
      </c>
      <c r="Z12" s="488">
        <v>0</v>
      </c>
      <c r="AA12" s="488">
        <v>0</v>
      </c>
      <c r="AB12" s="488">
        <v>0</v>
      </c>
      <c r="AC12" s="488">
        <v>0</v>
      </c>
      <c r="AD12" s="488">
        <v>0</v>
      </c>
      <c r="AE12" s="487">
        <v>0</v>
      </c>
      <c r="AF12" s="490">
        <v>0</v>
      </c>
      <c r="AG12" s="489">
        <f t="shared" si="0"/>
        <v>0</v>
      </c>
      <c r="AH12" s="461"/>
      <c r="AI12" s="531"/>
    </row>
    <row r="13" spans="2:35" ht="17.25">
      <c r="B13" s="461"/>
      <c r="D13" s="499"/>
      <c r="E13" s="491" t="s">
        <v>633</v>
      </c>
      <c r="F13" s="478" t="s">
        <v>602</v>
      </c>
      <c r="G13" s="479">
        <v>0</v>
      </c>
      <c r="H13" s="480">
        <v>0</v>
      </c>
      <c r="I13" s="480">
        <v>0</v>
      </c>
      <c r="J13" s="480">
        <v>0</v>
      </c>
      <c r="K13" s="506">
        <v>0</v>
      </c>
      <c r="L13" s="480">
        <v>0</v>
      </c>
      <c r="M13" s="481">
        <v>0</v>
      </c>
      <c r="N13" s="481">
        <v>0</v>
      </c>
      <c r="O13" s="481">
        <v>0</v>
      </c>
      <c r="P13" s="481">
        <v>0</v>
      </c>
      <c r="Q13" s="481">
        <v>0</v>
      </c>
      <c r="R13" s="480">
        <v>0</v>
      </c>
      <c r="S13" s="480">
        <v>0</v>
      </c>
      <c r="T13" s="480">
        <v>0</v>
      </c>
      <c r="U13" s="481">
        <v>0</v>
      </c>
      <c r="V13" s="481">
        <v>0</v>
      </c>
      <c r="W13" s="481">
        <v>0</v>
      </c>
      <c r="X13" s="481">
        <v>0</v>
      </c>
      <c r="Y13" s="481">
        <v>0</v>
      </c>
      <c r="Z13" s="481">
        <v>0</v>
      </c>
      <c r="AA13" s="481">
        <v>0</v>
      </c>
      <c r="AB13" s="481">
        <v>0</v>
      </c>
      <c r="AC13" s="481">
        <v>0</v>
      </c>
      <c r="AD13" s="481">
        <v>0</v>
      </c>
      <c r="AE13" s="480">
        <v>0</v>
      </c>
      <c r="AF13" s="483">
        <v>0</v>
      </c>
      <c r="AG13" s="482">
        <f t="shared" si="0"/>
        <v>0</v>
      </c>
      <c r="AH13" s="461"/>
      <c r="AI13" s="531"/>
    </row>
    <row r="14" spans="2:35" ht="17.25">
      <c r="B14" s="461"/>
      <c r="D14" s="499"/>
      <c r="E14" s="493" t="s">
        <v>635</v>
      </c>
      <c r="F14" s="485" t="s">
        <v>603</v>
      </c>
      <c r="G14" s="486">
        <v>0</v>
      </c>
      <c r="H14" s="487">
        <v>0</v>
      </c>
      <c r="I14" s="487">
        <v>0</v>
      </c>
      <c r="J14" s="487">
        <v>0</v>
      </c>
      <c r="K14" s="501">
        <v>0</v>
      </c>
      <c r="L14" s="487">
        <v>0</v>
      </c>
      <c r="M14" s="488">
        <v>0</v>
      </c>
      <c r="N14" s="488">
        <v>0</v>
      </c>
      <c r="O14" s="488">
        <v>0</v>
      </c>
      <c r="P14" s="488">
        <v>0</v>
      </c>
      <c r="Q14" s="488">
        <v>0</v>
      </c>
      <c r="R14" s="487">
        <v>0</v>
      </c>
      <c r="S14" s="487">
        <v>0</v>
      </c>
      <c r="T14" s="487">
        <v>0</v>
      </c>
      <c r="U14" s="488">
        <v>0</v>
      </c>
      <c r="V14" s="488">
        <v>0</v>
      </c>
      <c r="W14" s="488">
        <v>0</v>
      </c>
      <c r="X14" s="488">
        <v>0</v>
      </c>
      <c r="Y14" s="488">
        <v>0</v>
      </c>
      <c r="Z14" s="488">
        <v>0</v>
      </c>
      <c r="AA14" s="488">
        <v>0</v>
      </c>
      <c r="AB14" s="488">
        <v>0</v>
      </c>
      <c r="AC14" s="488">
        <v>0</v>
      </c>
      <c r="AD14" s="488">
        <v>0</v>
      </c>
      <c r="AE14" s="487">
        <v>0</v>
      </c>
      <c r="AF14" s="490">
        <v>0</v>
      </c>
      <c r="AG14" s="489">
        <f t="shared" si="0"/>
        <v>0</v>
      </c>
      <c r="AH14" s="461"/>
      <c r="AI14" s="531"/>
    </row>
    <row r="15" spans="2:35" ht="17.25">
      <c r="B15" s="461"/>
      <c r="D15" s="499"/>
      <c r="E15" s="491" t="s">
        <v>633</v>
      </c>
      <c r="F15" s="478" t="s">
        <v>602</v>
      </c>
      <c r="G15" s="479">
        <v>0</v>
      </c>
      <c r="H15" s="480">
        <v>0</v>
      </c>
      <c r="I15" s="480">
        <v>0</v>
      </c>
      <c r="J15" s="480">
        <v>0</v>
      </c>
      <c r="K15" s="506">
        <v>0</v>
      </c>
      <c r="L15" s="480">
        <v>0</v>
      </c>
      <c r="M15" s="481">
        <v>0</v>
      </c>
      <c r="N15" s="481">
        <v>0</v>
      </c>
      <c r="O15" s="481">
        <v>0</v>
      </c>
      <c r="P15" s="481">
        <v>0</v>
      </c>
      <c r="Q15" s="481">
        <v>0</v>
      </c>
      <c r="R15" s="480">
        <v>0</v>
      </c>
      <c r="S15" s="480">
        <v>0</v>
      </c>
      <c r="T15" s="480">
        <v>0</v>
      </c>
      <c r="U15" s="481">
        <v>0</v>
      </c>
      <c r="V15" s="481">
        <v>0</v>
      </c>
      <c r="W15" s="481">
        <v>22406</v>
      </c>
      <c r="X15" s="481">
        <v>0</v>
      </c>
      <c r="Y15" s="481">
        <v>0</v>
      </c>
      <c r="Z15" s="481">
        <v>0</v>
      </c>
      <c r="AA15" s="481">
        <v>0</v>
      </c>
      <c r="AB15" s="481">
        <v>0</v>
      </c>
      <c r="AC15" s="481">
        <v>0</v>
      </c>
      <c r="AD15" s="481">
        <v>0</v>
      </c>
      <c r="AE15" s="480">
        <v>0</v>
      </c>
      <c r="AF15" s="483">
        <v>0</v>
      </c>
      <c r="AG15" s="482">
        <f t="shared" si="0"/>
        <v>22406</v>
      </c>
      <c r="AH15" s="461"/>
      <c r="AI15" s="531"/>
    </row>
    <row r="16" spans="2:35" ht="17.25">
      <c r="B16" s="461"/>
      <c r="C16" s="513"/>
      <c r="D16" s="535"/>
      <c r="E16" s="519" t="s">
        <v>619</v>
      </c>
      <c r="F16" s="536" t="s">
        <v>603</v>
      </c>
      <c r="G16" s="537">
        <v>0</v>
      </c>
      <c r="H16" s="510">
        <v>0</v>
      </c>
      <c r="I16" s="510">
        <v>0</v>
      </c>
      <c r="J16" s="510">
        <v>0</v>
      </c>
      <c r="K16" s="538">
        <v>0</v>
      </c>
      <c r="L16" s="510">
        <v>0</v>
      </c>
      <c r="M16" s="496">
        <v>0</v>
      </c>
      <c r="N16" s="496">
        <v>0</v>
      </c>
      <c r="O16" s="496">
        <v>0</v>
      </c>
      <c r="P16" s="496">
        <v>0</v>
      </c>
      <c r="Q16" s="496">
        <v>0</v>
      </c>
      <c r="R16" s="510">
        <v>0</v>
      </c>
      <c r="S16" s="510">
        <v>0</v>
      </c>
      <c r="T16" s="510">
        <v>0</v>
      </c>
      <c r="U16" s="496">
        <v>0</v>
      </c>
      <c r="V16" s="496">
        <v>0</v>
      </c>
      <c r="W16" s="496">
        <v>7324</v>
      </c>
      <c r="X16" s="496">
        <v>0</v>
      </c>
      <c r="Y16" s="496">
        <v>0</v>
      </c>
      <c r="Z16" s="496">
        <v>0</v>
      </c>
      <c r="AA16" s="496">
        <v>0</v>
      </c>
      <c r="AB16" s="496">
        <v>0</v>
      </c>
      <c r="AC16" s="496">
        <v>0</v>
      </c>
      <c r="AD16" s="496">
        <v>0</v>
      </c>
      <c r="AE16" s="510">
        <v>0</v>
      </c>
      <c r="AF16" s="497">
        <v>0</v>
      </c>
      <c r="AG16" s="498">
        <f t="shared" si="0"/>
        <v>7324</v>
      </c>
      <c r="AH16" s="461"/>
      <c r="AI16" s="531"/>
    </row>
    <row r="17" spans="2:35" ht="17.25">
      <c r="B17" s="461"/>
      <c r="D17" s="499"/>
      <c r="E17" s="491" t="s">
        <v>636</v>
      </c>
      <c r="F17" s="478" t="s">
        <v>602</v>
      </c>
      <c r="G17" s="479">
        <v>0</v>
      </c>
      <c r="H17" s="480">
        <v>0</v>
      </c>
      <c r="I17" s="480">
        <v>0</v>
      </c>
      <c r="J17" s="480">
        <v>0</v>
      </c>
      <c r="K17" s="506">
        <v>0</v>
      </c>
      <c r="L17" s="480">
        <v>0</v>
      </c>
      <c r="M17" s="481">
        <v>0</v>
      </c>
      <c r="N17" s="481">
        <v>0</v>
      </c>
      <c r="O17" s="481">
        <v>0</v>
      </c>
      <c r="P17" s="481">
        <v>0</v>
      </c>
      <c r="Q17" s="481">
        <v>0</v>
      </c>
      <c r="R17" s="480">
        <v>0</v>
      </c>
      <c r="S17" s="480">
        <v>0</v>
      </c>
      <c r="T17" s="480">
        <v>0</v>
      </c>
      <c r="U17" s="481">
        <v>0</v>
      </c>
      <c r="V17" s="481">
        <v>0</v>
      </c>
      <c r="W17" s="481">
        <v>0</v>
      </c>
      <c r="X17" s="481">
        <v>0</v>
      </c>
      <c r="Y17" s="481">
        <v>0</v>
      </c>
      <c r="Z17" s="481">
        <v>0</v>
      </c>
      <c r="AA17" s="481">
        <v>0</v>
      </c>
      <c r="AB17" s="481">
        <v>0</v>
      </c>
      <c r="AC17" s="481">
        <v>0</v>
      </c>
      <c r="AD17" s="481">
        <v>0</v>
      </c>
      <c r="AE17" s="480">
        <v>0</v>
      </c>
      <c r="AF17" s="483">
        <v>0</v>
      </c>
      <c r="AG17" s="482">
        <f aca="true" t="shared" si="1" ref="AG17:AG53">SUM(G17:AF17)</f>
        <v>0</v>
      </c>
      <c r="AH17" s="461"/>
      <c r="AI17" s="531"/>
    </row>
    <row r="18" spans="2:35" ht="17.25">
      <c r="B18" s="461"/>
      <c r="D18" s="499"/>
      <c r="E18" s="493"/>
      <c r="F18" s="485" t="s">
        <v>603</v>
      </c>
      <c r="G18" s="486">
        <v>0</v>
      </c>
      <c r="H18" s="487">
        <v>0</v>
      </c>
      <c r="I18" s="487">
        <v>0</v>
      </c>
      <c r="J18" s="487">
        <v>0</v>
      </c>
      <c r="K18" s="501">
        <v>0</v>
      </c>
      <c r="L18" s="487">
        <v>0</v>
      </c>
      <c r="M18" s="488">
        <v>0</v>
      </c>
      <c r="N18" s="488">
        <v>0</v>
      </c>
      <c r="O18" s="488">
        <v>0</v>
      </c>
      <c r="P18" s="488">
        <v>0</v>
      </c>
      <c r="Q18" s="488">
        <v>0</v>
      </c>
      <c r="R18" s="487">
        <v>0</v>
      </c>
      <c r="S18" s="487">
        <v>0</v>
      </c>
      <c r="T18" s="487">
        <v>0</v>
      </c>
      <c r="U18" s="488">
        <v>0</v>
      </c>
      <c r="V18" s="488">
        <v>0</v>
      </c>
      <c r="W18" s="488">
        <v>0</v>
      </c>
      <c r="X18" s="488">
        <v>0</v>
      </c>
      <c r="Y18" s="488">
        <v>0</v>
      </c>
      <c r="Z18" s="488">
        <v>0</v>
      </c>
      <c r="AA18" s="488">
        <v>0</v>
      </c>
      <c r="AB18" s="488">
        <v>0</v>
      </c>
      <c r="AC18" s="488">
        <v>0</v>
      </c>
      <c r="AD18" s="488">
        <v>0</v>
      </c>
      <c r="AE18" s="487">
        <v>0</v>
      </c>
      <c r="AF18" s="490">
        <v>0</v>
      </c>
      <c r="AG18" s="489">
        <f t="shared" si="1"/>
        <v>0</v>
      </c>
      <c r="AH18" s="461"/>
      <c r="AI18" s="531"/>
    </row>
    <row r="19" spans="2:35" ht="17.25">
      <c r="B19" s="461"/>
      <c r="D19" s="499"/>
      <c r="E19" s="491" t="s">
        <v>637</v>
      </c>
      <c r="F19" s="478" t="s">
        <v>602</v>
      </c>
      <c r="G19" s="479">
        <v>0</v>
      </c>
      <c r="H19" s="480">
        <v>0</v>
      </c>
      <c r="I19" s="480">
        <v>0</v>
      </c>
      <c r="J19" s="480">
        <v>0</v>
      </c>
      <c r="K19" s="506">
        <v>0</v>
      </c>
      <c r="L19" s="480">
        <v>0</v>
      </c>
      <c r="M19" s="481">
        <v>0</v>
      </c>
      <c r="N19" s="481">
        <v>0</v>
      </c>
      <c r="O19" s="481">
        <v>0</v>
      </c>
      <c r="P19" s="481">
        <v>0</v>
      </c>
      <c r="Q19" s="481">
        <v>0</v>
      </c>
      <c r="R19" s="480">
        <v>0</v>
      </c>
      <c r="S19" s="480">
        <v>0</v>
      </c>
      <c r="T19" s="480">
        <v>0</v>
      </c>
      <c r="U19" s="481">
        <v>0</v>
      </c>
      <c r="V19" s="481">
        <v>0</v>
      </c>
      <c r="W19" s="481">
        <v>0</v>
      </c>
      <c r="X19" s="481">
        <v>0</v>
      </c>
      <c r="Y19" s="481">
        <v>0</v>
      </c>
      <c r="Z19" s="481">
        <v>0</v>
      </c>
      <c r="AA19" s="481">
        <v>0</v>
      </c>
      <c r="AB19" s="481">
        <v>0</v>
      </c>
      <c r="AC19" s="481">
        <v>0</v>
      </c>
      <c r="AD19" s="481">
        <v>0</v>
      </c>
      <c r="AE19" s="480">
        <v>0</v>
      </c>
      <c r="AF19" s="483">
        <v>0</v>
      </c>
      <c r="AG19" s="482">
        <f t="shared" si="1"/>
        <v>0</v>
      </c>
      <c r="AH19" s="461"/>
      <c r="AI19" s="531"/>
    </row>
    <row r="20" spans="2:35" ht="17.25">
      <c r="B20" s="461"/>
      <c r="D20" s="499"/>
      <c r="E20" s="493"/>
      <c r="F20" s="485" t="s">
        <v>603</v>
      </c>
      <c r="G20" s="486">
        <v>0</v>
      </c>
      <c r="H20" s="487">
        <v>0</v>
      </c>
      <c r="I20" s="487">
        <v>0</v>
      </c>
      <c r="J20" s="487">
        <v>0</v>
      </c>
      <c r="K20" s="501">
        <v>0</v>
      </c>
      <c r="L20" s="487">
        <v>0</v>
      </c>
      <c r="M20" s="488">
        <v>0</v>
      </c>
      <c r="N20" s="488">
        <v>0</v>
      </c>
      <c r="O20" s="488">
        <v>0</v>
      </c>
      <c r="P20" s="488">
        <v>0</v>
      </c>
      <c r="Q20" s="488">
        <v>0</v>
      </c>
      <c r="R20" s="487">
        <v>0</v>
      </c>
      <c r="S20" s="487">
        <v>0</v>
      </c>
      <c r="T20" s="487">
        <v>0</v>
      </c>
      <c r="U20" s="488">
        <v>0</v>
      </c>
      <c r="V20" s="488">
        <v>0</v>
      </c>
      <c r="W20" s="488">
        <v>0</v>
      </c>
      <c r="X20" s="488">
        <v>0</v>
      </c>
      <c r="Y20" s="488">
        <v>0</v>
      </c>
      <c r="Z20" s="488">
        <v>0</v>
      </c>
      <c r="AA20" s="488">
        <v>0</v>
      </c>
      <c r="AB20" s="488">
        <v>0</v>
      </c>
      <c r="AC20" s="488">
        <v>0</v>
      </c>
      <c r="AD20" s="488">
        <v>0</v>
      </c>
      <c r="AE20" s="487">
        <v>0</v>
      </c>
      <c r="AF20" s="490">
        <v>0</v>
      </c>
      <c r="AG20" s="489">
        <f t="shared" si="1"/>
        <v>0</v>
      </c>
      <c r="AH20" s="461"/>
      <c r="AI20" s="531"/>
    </row>
    <row r="21" spans="2:35" ht="17.25">
      <c r="B21" s="461"/>
      <c r="D21" s="499"/>
      <c r="E21" s="491" t="s">
        <v>639</v>
      </c>
      <c r="F21" s="478" t="s">
        <v>602</v>
      </c>
      <c r="G21" s="479">
        <v>0</v>
      </c>
      <c r="H21" s="480">
        <v>0</v>
      </c>
      <c r="I21" s="480">
        <v>0</v>
      </c>
      <c r="J21" s="480">
        <v>7100</v>
      </c>
      <c r="K21" s="506">
        <v>0</v>
      </c>
      <c r="L21" s="480">
        <v>0</v>
      </c>
      <c r="M21" s="481">
        <v>0</v>
      </c>
      <c r="N21" s="481">
        <v>0</v>
      </c>
      <c r="O21" s="481">
        <v>0</v>
      </c>
      <c r="P21" s="481">
        <v>0</v>
      </c>
      <c r="Q21" s="481">
        <v>3300</v>
      </c>
      <c r="R21" s="480">
        <v>0</v>
      </c>
      <c r="S21" s="480">
        <v>0</v>
      </c>
      <c r="T21" s="480">
        <v>0</v>
      </c>
      <c r="U21" s="481">
        <v>0</v>
      </c>
      <c r="V21" s="481">
        <v>0</v>
      </c>
      <c r="W21" s="481">
        <v>0</v>
      </c>
      <c r="X21" s="481">
        <v>0</v>
      </c>
      <c r="Y21" s="481">
        <v>0</v>
      </c>
      <c r="Z21" s="481">
        <v>0</v>
      </c>
      <c r="AA21" s="481">
        <v>2343</v>
      </c>
      <c r="AB21" s="481">
        <v>0</v>
      </c>
      <c r="AC21" s="481">
        <v>0</v>
      </c>
      <c r="AD21" s="481">
        <v>0</v>
      </c>
      <c r="AE21" s="480">
        <v>0</v>
      </c>
      <c r="AF21" s="483">
        <v>0</v>
      </c>
      <c r="AG21" s="482">
        <f t="shared" si="1"/>
        <v>12743</v>
      </c>
      <c r="AH21" s="461"/>
      <c r="AI21" s="531"/>
    </row>
    <row r="22" spans="2:35" ht="17.25">
      <c r="B22" s="461"/>
      <c r="D22" s="499"/>
      <c r="E22" s="493"/>
      <c r="F22" s="485" t="s">
        <v>603</v>
      </c>
      <c r="G22" s="486">
        <v>0</v>
      </c>
      <c r="H22" s="487">
        <v>0</v>
      </c>
      <c r="I22" s="487">
        <v>0</v>
      </c>
      <c r="J22" s="487">
        <v>7100</v>
      </c>
      <c r="K22" s="501">
        <v>0</v>
      </c>
      <c r="L22" s="487">
        <v>0</v>
      </c>
      <c r="M22" s="488">
        <v>0</v>
      </c>
      <c r="N22" s="488">
        <v>0</v>
      </c>
      <c r="O22" s="488">
        <v>0</v>
      </c>
      <c r="P22" s="488">
        <v>0</v>
      </c>
      <c r="Q22" s="488">
        <v>3300</v>
      </c>
      <c r="R22" s="487">
        <v>0</v>
      </c>
      <c r="S22" s="487">
        <v>0</v>
      </c>
      <c r="T22" s="487">
        <v>0</v>
      </c>
      <c r="U22" s="488">
        <v>0</v>
      </c>
      <c r="V22" s="488">
        <v>0</v>
      </c>
      <c r="W22" s="488">
        <v>0</v>
      </c>
      <c r="X22" s="488">
        <v>0</v>
      </c>
      <c r="Y22" s="488">
        <v>0</v>
      </c>
      <c r="Z22" s="488">
        <v>0</v>
      </c>
      <c r="AA22" s="488">
        <v>2343</v>
      </c>
      <c r="AB22" s="488">
        <v>0</v>
      </c>
      <c r="AC22" s="488">
        <v>0</v>
      </c>
      <c r="AD22" s="488">
        <v>0</v>
      </c>
      <c r="AE22" s="487">
        <v>0</v>
      </c>
      <c r="AF22" s="490">
        <v>0</v>
      </c>
      <c r="AG22" s="489">
        <f t="shared" si="1"/>
        <v>12743</v>
      </c>
      <c r="AH22" s="461"/>
      <c r="AI22" s="531"/>
    </row>
    <row r="23" spans="2:35" ht="17.25">
      <c r="B23" s="461"/>
      <c r="D23" s="499"/>
      <c r="E23" s="491" t="s">
        <v>638</v>
      </c>
      <c r="F23" s="478" t="s">
        <v>602</v>
      </c>
      <c r="G23" s="479">
        <v>0</v>
      </c>
      <c r="H23" s="480">
        <v>0</v>
      </c>
      <c r="I23" s="480">
        <v>0</v>
      </c>
      <c r="J23" s="480">
        <v>0</v>
      </c>
      <c r="K23" s="506">
        <v>12968</v>
      </c>
      <c r="L23" s="480">
        <v>117635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0">
        <v>0</v>
      </c>
      <c r="S23" s="480">
        <v>0</v>
      </c>
      <c r="T23" s="480">
        <v>12100</v>
      </c>
      <c r="U23" s="481">
        <v>0</v>
      </c>
      <c r="V23" s="481">
        <v>0</v>
      </c>
      <c r="W23" s="481">
        <v>0</v>
      </c>
      <c r="X23" s="481">
        <v>0</v>
      </c>
      <c r="Y23" s="481">
        <v>0</v>
      </c>
      <c r="Z23" s="481">
        <v>0</v>
      </c>
      <c r="AA23" s="481">
        <v>0</v>
      </c>
      <c r="AB23" s="481">
        <v>0</v>
      </c>
      <c r="AC23" s="481">
        <v>0</v>
      </c>
      <c r="AD23" s="481">
        <v>0</v>
      </c>
      <c r="AE23" s="480">
        <v>0</v>
      </c>
      <c r="AF23" s="483">
        <v>0</v>
      </c>
      <c r="AG23" s="482">
        <f t="shared" si="1"/>
        <v>142703</v>
      </c>
      <c r="AH23" s="461"/>
      <c r="AI23" s="531"/>
    </row>
    <row r="24" spans="2:35" ht="17.25">
      <c r="B24" s="461"/>
      <c r="D24" s="499"/>
      <c r="E24" s="493" t="s">
        <v>640</v>
      </c>
      <c r="F24" s="485" t="s">
        <v>603</v>
      </c>
      <c r="G24" s="486">
        <v>0</v>
      </c>
      <c r="H24" s="487">
        <v>0</v>
      </c>
      <c r="I24" s="487">
        <v>0</v>
      </c>
      <c r="J24" s="487">
        <v>0</v>
      </c>
      <c r="K24" s="501">
        <v>12968</v>
      </c>
      <c r="L24" s="487">
        <v>115000</v>
      </c>
      <c r="M24" s="488">
        <v>0</v>
      </c>
      <c r="N24" s="488">
        <v>0</v>
      </c>
      <c r="O24" s="488">
        <v>0</v>
      </c>
      <c r="P24" s="488">
        <v>0</v>
      </c>
      <c r="Q24" s="488">
        <v>0</v>
      </c>
      <c r="R24" s="487">
        <v>0</v>
      </c>
      <c r="S24" s="487">
        <v>0</v>
      </c>
      <c r="T24" s="487">
        <v>12100</v>
      </c>
      <c r="U24" s="488">
        <v>0</v>
      </c>
      <c r="V24" s="488">
        <v>0</v>
      </c>
      <c r="W24" s="488">
        <v>0</v>
      </c>
      <c r="X24" s="488">
        <v>0</v>
      </c>
      <c r="Y24" s="488">
        <v>0</v>
      </c>
      <c r="Z24" s="488">
        <v>0</v>
      </c>
      <c r="AA24" s="488">
        <v>0</v>
      </c>
      <c r="AB24" s="488">
        <v>0</v>
      </c>
      <c r="AC24" s="488">
        <v>0</v>
      </c>
      <c r="AD24" s="488">
        <v>0</v>
      </c>
      <c r="AE24" s="487">
        <v>0</v>
      </c>
      <c r="AF24" s="490">
        <v>0</v>
      </c>
      <c r="AG24" s="489">
        <f t="shared" si="1"/>
        <v>140068</v>
      </c>
      <c r="AH24" s="461"/>
      <c r="AI24" s="531"/>
    </row>
    <row r="25" spans="2:35" ht="17.25">
      <c r="B25" s="461"/>
      <c r="D25" s="499"/>
      <c r="E25" s="491" t="s">
        <v>638</v>
      </c>
      <c r="F25" s="478" t="s">
        <v>602</v>
      </c>
      <c r="G25" s="479">
        <v>0</v>
      </c>
      <c r="H25" s="480">
        <v>0</v>
      </c>
      <c r="I25" s="480">
        <v>0</v>
      </c>
      <c r="J25" s="480">
        <v>0</v>
      </c>
      <c r="K25" s="506">
        <v>0</v>
      </c>
      <c r="L25" s="480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0">
        <v>0</v>
      </c>
      <c r="S25" s="480">
        <v>0</v>
      </c>
      <c r="T25" s="480">
        <v>0</v>
      </c>
      <c r="U25" s="481">
        <v>0</v>
      </c>
      <c r="V25" s="481">
        <v>0</v>
      </c>
      <c r="W25" s="481">
        <v>0</v>
      </c>
      <c r="X25" s="481">
        <v>0</v>
      </c>
      <c r="Y25" s="481">
        <v>0</v>
      </c>
      <c r="Z25" s="481">
        <v>0</v>
      </c>
      <c r="AA25" s="481">
        <v>0</v>
      </c>
      <c r="AB25" s="481">
        <v>0</v>
      </c>
      <c r="AC25" s="481">
        <v>0</v>
      </c>
      <c r="AD25" s="481">
        <v>0</v>
      </c>
      <c r="AE25" s="480">
        <v>0</v>
      </c>
      <c r="AF25" s="483">
        <v>0</v>
      </c>
      <c r="AG25" s="482">
        <f t="shared" si="1"/>
        <v>0</v>
      </c>
      <c r="AH25" s="461"/>
      <c r="AI25" s="531"/>
    </row>
    <row r="26" spans="2:35" ht="17.25">
      <c r="B26" s="461"/>
      <c r="D26" s="499"/>
      <c r="E26" s="493" t="s">
        <v>641</v>
      </c>
      <c r="F26" s="485" t="s">
        <v>603</v>
      </c>
      <c r="G26" s="486">
        <v>0</v>
      </c>
      <c r="H26" s="487">
        <v>0</v>
      </c>
      <c r="I26" s="487">
        <v>0</v>
      </c>
      <c r="J26" s="487">
        <v>0</v>
      </c>
      <c r="K26" s="501">
        <v>0</v>
      </c>
      <c r="L26" s="487">
        <v>0</v>
      </c>
      <c r="M26" s="488">
        <v>0</v>
      </c>
      <c r="N26" s="488">
        <v>0</v>
      </c>
      <c r="O26" s="488">
        <v>0</v>
      </c>
      <c r="P26" s="488">
        <v>0</v>
      </c>
      <c r="Q26" s="488">
        <v>0</v>
      </c>
      <c r="R26" s="487">
        <v>0</v>
      </c>
      <c r="S26" s="487">
        <v>0</v>
      </c>
      <c r="T26" s="487">
        <v>0</v>
      </c>
      <c r="U26" s="488">
        <v>0</v>
      </c>
      <c r="V26" s="488">
        <v>0</v>
      </c>
      <c r="W26" s="488">
        <v>0</v>
      </c>
      <c r="X26" s="488">
        <v>0</v>
      </c>
      <c r="Y26" s="488">
        <v>0</v>
      </c>
      <c r="Z26" s="488">
        <v>0</v>
      </c>
      <c r="AA26" s="488">
        <v>0</v>
      </c>
      <c r="AB26" s="488">
        <v>0</v>
      </c>
      <c r="AC26" s="488">
        <v>0</v>
      </c>
      <c r="AD26" s="488">
        <v>0</v>
      </c>
      <c r="AE26" s="487">
        <v>0</v>
      </c>
      <c r="AF26" s="490">
        <v>0</v>
      </c>
      <c r="AG26" s="489">
        <f t="shared" si="1"/>
        <v>0</v>
      </c>
      <c r="AH26" s="461"/>
      <c r="AI26" s="531"/>
    </row>
    <row r="27" spans="2:35" ht="17.25">
      <c r="B27" s="461"/>
      <c r="D27" s="499"/>
      <c r="E27" s="491" t="s">
        <v>638</v>
      </c>
      <c r="F27" s="478" t="s">
        <v>602</v>
      </c>
      <c r="G27" s="479">
        <v>0</v>
      </c>
      <c r="H27" s="480">
        <v>0</v>
      </c>
      <c r="I27" s="480">
        <v>0</v>
      </c>
      <c r="J27" s="480">
        <v>0</v>
      </c>
      <c r="K27" s="506">
        <v>0</v>
      </c>
      <c r="L27" s="480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0">
        <v>0</v>
      </c>
      <c r="S27" s="480">
        <v>0</v>
      </c>
      <c r="T27" s="480">
        <v>179600</v>
      </c>
      <c r="U27" s="481">
        <v>0</v>
      </c>
      <c r="V27" s="481">
        <v>0</v>
      </c>
      <c r="W27" s="481">
        <v>0</v>
      </c>
      <c r="X27" s="481">
        <v>0</v>
      </c>
      <c r="Y27" s="481">
        <v>0</v>
      </c>
      <c r="Z27" s="481">
        <v>0</v>
      </c>
      <c r="AA27" s="481">
        <v>0</v>
      </c>
      <c r="AB27" s="481">
        <v>0</v>
      </c>
      <c r="AC27" s="481">
        <v>0</v>
      </c>
      <c r="AD27" s="481">
        <v>0</v>
      </c>
      <c r="AE27" s="480">
        <v>0</v>
      </c>
      <c r="AF27" s="483">
        <v>0</v>
      </c>
      <c r="AG27" s="482">
        <f t="shared" si="1"/>
        <v>179600</v>
      </c>
      <c r="AH27" s="461"/>
      <c r="AI27" s="531"/>
    </row>
    <row r="28" spans="2:35" ht="17.25">
      <c r="B28" s="461"/>
      <c r="D28" s="499"/>
      <c r="E28" s="493" t="s">
        <v>642</v>
      </c>
      <c r="F28" s="485" t="s">
        <v>603</v>
      </c>
      <c r="G28" s="486">
        <v>0</v>
      </c>
      <c r="H28" s="487">
        <v>0</v>
      </c>
      <c r="I28" s="487">
        <v>0</v>
      </c>
      <c r="J28" s="487">
        <v>0</v>
      </c>
      <c r="K28" s="501">
        <v>0</v>
      </c>
      <c r="L28" s="487">
        <v>0</v>
      </c>
      <c r="M28" s="488">
        <v>0</v>
      </c>
      <c r="N28" s="488">
        <v>0</v>
      </c>
      <c r="O28" s="488">
        <v>0</v>
      </c>
      <c r="P28" s="488">
        <v>0</v>
      </c>
      <c r="Q28" s="488">
        <v>0</v>
      </c>
      <c r="R28" s="487">
        <v>0</v>
      </c>
      <c r="S28" s="487">
        <v>0</v>
      </c>
      <c r="T28" s="487">
        <v>179600</v>
      </c>
      <c r="U28" s="488">
        <v>0</v>
      </c>
      <c r="V28" s="488">
        <v>0</v>
      </c>
      <c r="W28" s="488">
        <v>0</v>
      </c>
      <c r="X28" s="488">
        <v>0</v>
      </c>
      <c r="Y28" s="488">
        <v>0</v>
      </c>
      <c r="Z28" s="488">
        <v>0</v>
      </c>
      <c r="AA28" s="488">
        <v>0</v>
      </c>
      <c r="AB28" s="488">
        <v>0</v>
      </c>
      <c r="AC28" s="488">
        <v>0</v>
      </c>
      <c r="AD28" s="488">
        <v>0</v>
      </c>
      <c r="AE28" s="487">
        <v>0</v>
      </c>
      <c r="AF28" s="490">
        <v>0</v>
      </c>
      <c r="AG28" s="489">
        <f t="shared" si="1"/>
        <v>179600</v>
      </c>
      <c r="AH28" s="461"/>
      <c r="AI28" s="531"/>
    </row>
    <row r="29" spans="2:35" ht="17.25">
      <c r="B29" s="461"/>
      <c r="D29" s="499"/>
      <c r="E29" s="491" t="s">
        <v>631</v>
      </c>
      <c r="F29" s="478" t="s">
        <v>602</v>
      </c>
      <c r="G29" s="479">
        <v>0</v>
      </c>
      <c r="H29" s="480">
        <v>0</v>
      </c>
      <c r="I29" s="480">
        <v>0</v>
      </c>
      <c r="J29" s="480">
        <v>0</v>
      </c>
      <c r="K29" s="506">
        <v>0</v>
      </c>
      <c r="L29" s="480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0">
        <v>0</v>
      </c>
      <c r="S29" s="480">
        <v>0</v>
      </c>
      <c r="T29" s="480">
        <v>6196</v>
      </c>
      <c r="U29" s="481">
        <v>0</v>
      </c>
      <c r="V29" s="481">
        <v>0</v>
      </c>
      <c r="W29" s="481">
        <v>0</v>
      </c>
      <c r="X29" s="481">
        <v>0</v>
      </c>
      <c r="Y29" s="481">
        <v>0</v>
      </c>
      <c r="Z29" s="481">
        <v>0</v>
      </c>
      <c r="AA29" s="481">
        <v>0</v>
      </c>
      <c r="AB29" s="481">
        <v>0</v>
      </c>
      <c r="AC29" s="481">
        <v>0</v>
      </c>
      <c r="AD29" s="481">
        <v>0</v>
      </c>
      <c r="AE29" s="480">
        <v>0</v>
      </c>
      <c r="AF29" s="483">
        <v>0</v>
      </c>
      <c r="AG29" s="482">
        <f t="shared" si="1"/>
        <v>6196</v>
      </c>
      <c r="AH29" s="461"/>
      <c r="AI29" s="531"/>
    </row>
    <row r="30" spans="2:35" ht="17.25">
      <c r="B30" s="461"/>
      <c r="D30" s="499"/>
      <c r="E30" s="520" t="s">
        <v>643</v>
      </c>
      <c r="F30" s="485" t="s">
        <v>603</v>
      </c>
      <c r="G30" s="486">
        <v>0</v>
      </c>
      <c r="H30" s="487">
        <v>0</v>
      </c>
      <c r="I30" s="487">
        <v>0</v>
      </c>
      <c r="J30" s="487">
        <v>0</v>
      </c>
      <c r="K30" s="501">
        <v>0</v>
      </c>
      <c r="L30" s="487">
        <v>0</v>
      </c>
      <c r="M30" s="488">
        <v>0</v>
      </c>
      <c r="N30" s="488">
        <v>0</v>
      </c>
      <c r="O30" s="488">
        <v>0</v>
      </c>
      <c r="P30" s="488">
        <v>0</v>
      </c>
      <c r="Q30" s="488">
        <v>0</v>
      </c>
      <c r="R30" s="487">
        <v>0</v>
      </c>
      <c r="S30" s="487">
        <v>0</v>
      </c>
      <c r="T30" s="487">
        <v>6196</v>
      </c>
      <c r="U30" s="488">
        <v>0</v>
      </c>
      <c r="V30" s="488">
        <v>0</v>
      </c>
      <c r="W30" s="488">
        <v>0</v>
      </c>
      <c r="X30" s="488">
        <v>0</v>
      </c>
      <c r="Y30" s="488">
        <v>0</v>
      </c>
      <c r="Z30" s="488">
        <v>0</v>
      </c>
      <c r="AA30" s="488">
        <v>0</v>
      </c>
      <c r="AB30" s="488">
        <v>0</v>
      </c>
      <c r="AC30" s="488">
        <v>0</v>
      </c>
      <c r="AD30" s="488">
        <v>0</v>
      </c>
      <c r="AE30" s="487">
        <v>0</v>
      </c>
      <c r="AF30" s="490">
        <v>0</v>
      </c>
      <c r="AG30" s="489">
        <f t="shared" si="1"/>
        <v>6196</v>
      </c>
      <c r="AH30" s="461"/>
      <c r="AI30" s="531"/>
    </row>
    <row r="31" spans="2:35" ht="17.25">
      <c r="B31" s="461"/>
      <c r="D31" s="499"/>
      <c r="E31" s="491" t="s">
        <v>633</v>
      </c>
      <c r="F31" s="478" t="s">
        <v>602</v>
      </c>
      <c r="G31" s="479">
        <v>0</v>
      </c>
      <c r="H31" s="480">
        <v>0</v>
      </c>
      <c r="I31" s="480">
        <v>0</v>
      </c>
      <c r="J31" s="480">
        <v>0</v>
      </c>
      <c r="K31" s="506">
        <v>0</v>
      </c>
      <c r="L31" s="480">
        <v>0</v>
      </c>
      <c r="M31" s="481">
        <v>0</v>
      </c>
      <c r="N31" s="481">
        <v>0</v>
      </c>
      <c r="O31" s="481">
        <v>0</v>
      </c>
      <c r="P31" s="481">
        <v>0</v>
      </c>
      <c r="Q31" s="481">
        <v>0</v>
      </c>
      <c r="R31" s="480">
        <v>0</v>
      </c>
      <c r="S31" s="480">
        <v>0</v>
      </c>
      <c r="T31" s="480">
        <v>0</v>
      </c>
      <c r="U31" s="481">
        <v>0</v>
      </c>
      <c r="V31" s="481">
        <v>0</v>
      </c>
      <c r="W31" s="481">
        <v>0</v>
      </c>
      <c r="X31" s="481">
        <v>0</v>
      </c>
      <c r="Y31" s="481">
        <v>0</v>
      </c>
      <c r="Z31" s="481">
        <v>3643</v>
      </c>
      <c r="AA31" s="481">
        <v>7111</v>
      </c>
      <c r="AB31" s="481">
        <v>0</v>
      </c>
      <c r="AC31" s="481">
        <v>0</v>
      </c>
      <c r="AD31" s="481">
        <v>0</v>
      </c>
      <c r="AE31" s="480">
        <v>0</v>
      </c>
      <c r="AF31" s="483">
        <v>0</v>
      </c>
      <c r="AG31" s="482">
        <f t="shared" si="1"/>
        <v>10754</v>
      </c>
      <c r="AH31" s="461"/>
      <c r="AI31" s="531"/>
    </row>
    <row r="32" spans="2:35" ht="17.25">
      <c r="B32" s="461"/>
      <c r="D32" s="499"/>
      <c r="E32" s="520" t="s">
        <v>643</v>
      </c>
      <c r="F32" s="485" t="s">
        <v>603</v>
      </c>
      <c r="G32" s="486">
        <v>0</v>
      </c>
      <c r="H32" s="487">
        <v>0</v>
      </c>
      <c r="I32" s="487">
        <v>0</v>
      </c>
      <c r="J32" s="487">
        <v>0</v>
      </c>
      <c r="K32" s="501">
        <v>0</v>
      </c>
      <c r="L32" s="487">
        <v>0</v>
      </c>
      <c r="M32" s="488">
        <v>0</v>
      </c>
      <c r="N32" s="488">
        <v>0</v>
      </c>
      <c r="O32" s="488">
        <v>0</v>
      </c>
      <c r="P32" s="488">
        <v>0</v>
      </c>
      <c r="Q32" s="488">
        <v>0</v>
      </c>
      <c r="R32" s="487">
        <v>0</v>
      </c>
      <c r="S32" s="487">
        <v>0</v>
      </c>
      <c r="T32" s="487">
        <v>0</v>
      </c>
      <c r="U32" s="488">
        <v>0</v>
      </c>
      <c r="V32" s="488">
        <v>0</v>
      </c>
      <c r="W32" s="488">
        <v>0</v>
      </c>
      <c r="X32" s="488">
        <v>0</v>
      </c>
      <c r="Y32" s="488">
        <v>0</v>
      </c>
      <c r="Z32" s="488">
        <v>3643</v>
      </c>
      <c r="AA32" s="488">
        <v>7111</v>
      </c>
      <c r="AB32" s="488">
        <v>0</v>
      </c>
      <c r="AC32" s="488">
        <v>0</v>
      </c>
      <c r="AD32" s="488">
        <v>0</v>
      </c>
      <c r="AE32" s="487">
        <v>0</v>
      </c>
      <c r="AF32" s="490">
        <v>0</v>
      </c>
      <c r="AG32" s="489">
        <f t="shared" si="1"/>
        <v>10754</v>
      </c>
      <c r="AH32" s="461"/>
      <c r="AI32" s="531"/>
    </row>
    <row r="33" spans="2:35" ht="17.25">
      <c r="B33" s="461"/>
      <c r="D33" s="499"/>
      <c r="E33" s="491" t="s">
        <v>644</v>
      </c>
      <c r="F33" s="478" t="s">
        <v>602</v>
      </c>
      <c r="G33" s="479">
        <v>0</v>
      </c>
      <c r="H33" s="480">
        <v>0</v>
      </c>
      <c r="I33" s="480">
        <v>341</v>
      </c>
      <c r="J33" s="480">
        <v>31669</v>
      </c>
      <c r="K33" s="506">
        <v>0</v>
      </c>
      <c r="L33" s="480">
        <v>13365</v>
      </c>
      <c r="M33" s="481">
        <v>3945</v>
      </c>
      <c r="N33" s="481">
        <v>0</v>
      </c>
      <c r="O33" s="481">
        <v>0</v>
      </c>
      <c r="P33" s="481">
        <v>35079</v>
      </c>
      <c r="Q33" s="481">
        <v>0</v>
      </c>
      <c r="R33" s="480">
        <v>0</v>
      </c>
      <c r="S33" s="480">
        <v>3650</v>
      </c>
      <c r="T33" s="480">
        <v>32380</v>
      </c>
      <c r="U33" s="481">
        <v>0</v>
      </c>
      <c r="V33" s="481">
        <v>0</v>
      </c>
      <c r="W33" s="481">
        <v>0</v>
      </c>
      <c r="X33" s="481">
        <v>0</v>
      </c>
      <c r="Y33" s="481">
        <v>0</v>
      </c>
      <c r="Z33" s="481">
        <v>48223</v>
      </c>
      <c r="AA33" s="481">
        <v>30022</v>
      </c>
      <c r="AB33" s="481">
        <v>0</v>
      </c>
      <c r="AC33" s="481">
        <v>0</v>
      </c>
      <c r="AD33" s="481">
        <v>0</v>
      </c>
      <c r="AE33" s="480">
        <v>33667</v>
      </c>
      <c r="AF33" s="483">
        <v>0</v>
      </c>
      <c r="AG33" s="482">
        <f t="shared" si="1"/>
        <v>232341</v>
      </c>
      <c r="AH33" s="461"/>
      <c r="AI33" s="531"/>
    </row>
    <row r="34" spans="2:35" ht="17.25">
      <c r="B34" s="461"/>
      <c r="D34" s="499"/>
      <c r="E34" s="493" t="s">
        <v>645</v>
      </c>
      <c r="F34" s="485" t="s">
        <v>603</v>
      </c>
      <c r="G34" s="486">
        <v>0</v>
      </c>
      <c r="H34" s="487">
        <v>0</v>
      </c>
      <c r="I34" s="487">
        <v>683</v>
      </c>
      <c r="J34" s="487">
        <v>31669</v>
      </c>
      <c r="K34" s="501">
        <v>0</v>
      </c>
      <c r="L34" s="487">
        <v>3970</v>
      </c>
      <c r="M34" s="488">
        <v>7891</v>
      </c>
      <c r="N34" s="488">
        <v>0</v>
      </c>
      <c r="O34" s="488">
        <v>0</v>
      </c>
      <c r="P34" s="488">
        <v>26301</v>
      </c>
      <c r="Q34" s="488">
        <v>0</v>
      </c>
      <c r="R34" s="487">
        <v>0</v>
      </c>
      <c r="S34" s="487">
        <v>0</v>
      </c>
      <c r="T34" s="487">
        <v>32380</v>
      </c>
      <c r="U34" s="488">
        <v>0</v>
      </c>
      <c r="V34" s="488">
        <v>0</v>
      </c>
      <c r="W34" s="488">
        <v>0</v>
      </c>
      <c r="X34" s="488">
        <v>0</v>
      </c>
      <c r="Y34" s="488">
        <v>0</v>
      </c>
      <c r="Z34" s="488">
        <v>47867</v>
      </c>
      <c r="AA34" s="488">
        <v>13654</v>
      </c>
      <c r="AB34" s="488">
        <v>0</v>
      </c>
      <c r="AC34" s="488">
        <v>0</v>
      </c>
      <c r="AD34" s="488">
        <v>0</v>
      </c>
      <c r="AE34" s="487">
        <v>33667</v>
      </c>
      <c r="AF34" s="490">
        <v>0</v>
      </c>
      <c r="AG34" s="489">
        <f t="shared" si="1"/>
        <v>198082</v>
      </c>
      <c r="AH34" s="461"/>
      <c r="AI34" s="531"/>
    </row>
    <row r="35" spans="2:35" ht="17.25">
      <c r="B35" s="461"/>
      <c r="D35" s="499"/>
      <c r="E35" s="533" t="s">
        <v>659</v>
      </c>
      <c r="F35" s="544" t="s">
        <v>602</v>
      </c>
      <c r="G35" s="479">
        <v>0</v>
      </c>
      <c r="H35" s="480">
        <v>0</v>
      </c>
      <c r="I35" s="480">
        <v>0</v>
      </c>
      <c r="J35" s="480">
        <v>0</v>
      </c>
      <c r="K35" s="506">
        <v>0</v>
      </c>
      <c r="L35" s="480">
        <v>0</v>
      </c>
      <c r="M35" s="481">
        <v>0</v>
      </c>
      <c r="N35" s="481">
        <v>0</v>
      </c>
      <c r="O35" s="481">
        <v>0</v>
      </c>
      <c r="P35" s="481">
        <v>0</v>
      </c>
      <c r="Q35" s="481">
        <v>0</v>
      </c>
      <c r="R35" s="480">
        <v>0</v>
      </c>
      <c r="S35" s="480">
        <v>0</v>
      </c>
      <c r="T35" s="480">
        <v>0</v>
      </c>
      <c r="U35" s="481">
        <v>0</v>
      </c>
      <c r="V35" s="481">
        <v>0</v>
      </c>
      <c r="W35" s="481">
        <v>0</v>
      </c>
      <c r="X35" s="481">
        <v>0</v>
      </c>
      <c r="Y35" s="481">
        <v>0</v>
      </c>
      <c r="Z35" s="481">
        <v>0</v>
      </c>
      <c r="AA35" s="481">
        <v>0</v>
      </c>
      <c r="AB35" s="481">
        <v>0</v>
      </c>
      <c r="AC35" s="481">
        <v>0</v>
      </c>
      <c r="AD35" s="481">
        <v>0</v>
      </c>
      <c r="AE35" s="480">
        <v>0</v>
      </c>
      <c r="AF35" s="483">
        <v>0</v>
      </c>
      <c r="AG35" s="482">
        <f aca="true" t="shared" si="2" ref="AG35:AG40">SUM(G35:AF35)</f>
        <v>0</v>
      </c>
      <c r="AH35" s="461"/>
      <c r="AI35" s="531"/>
    </row>
    <row r="36" spans="2:35" ht="17.25">
      <c r="B36" s="461"/>
      <c r="D36" s="499"/>
      <c r="E36" s="534" t="s">
        <v>660</v>
      </c>
      <c r="F36" s="545" t="s">
        <v>603</v>
      </c>
      <c r="G36" s="486">
        <v>0</v>
      </c>
      <c r="H36" s="487">
        <v>0</v>
      </c>
      <c r="I36" s="487">
        <v>0</v>
      </c>
      <c r="J36" s="487">
        <v>0</v>
      </c>
      <c r="K36" s="501">
        <v>0</v>
      </c>
      <c r="L36" s="487">
        <v>0</v>
      </c>
      <c r="M36" s="488">
        <v>0</v>
      </c>
      <c r="N36" s="488">
        <v>0</v>
      </c>
      <c r="O36" s="488">
        <v>0</v>
      </c>
      <c r="P36" s="488">
        <v>0</v>
      </c>
      <c r="Q36" s="488">
        <v>0</v>
      </c>
      <c r="R36" s="487">
        <v>0</v>
      </c>
      <c r="S36" s="487">
        <v>0</v>
      </c>
      <c r="T36" s="487">
        <v>0</v>
      </c>
      <c r="U36" s="488">
        <v>0</v>
      </c>
      <c r="V36" s="488">
        <v>0</v>
      </c>
      <c r="W36" s="488">
        <v>0</v>
      </c>
      <c r="X36" s="488">
        <v>0</v>
      </c>
      <c r="Y36" s="488">
        <v>0</v>
      </c>
      <c r="Z36" s="488">
        <v>0</v>
      </c>
      <c r="AA36" s="488">
        <v>0</v>
      </c>
      <c r="AB36" s="488">
        <v>0</v>
      </c>
      <c r="AC36" s="488">
        <v>0</v>
      </c>
      <c r="AD36" s="488">
        <v>0</v>
      </c>
      <c r="AE36" s="487">
        <v>0</v>
      </c>
      <c r="AF36" s="490">
        <v>0</v>
      </c>
      <c r="AG36" s="489">
        <f t="shared" si="2"/>
        <v>0</v>
      </c>
      <c r="AH36" s="461"/>
      <c r="AI36" s="531"/>
    </row>
    <row r="37" spans="2:35" ht="17.25">
      <c r="B37" s="461"/>
      <c r="D37" s="499"/>
      <c r="E37" s="533" t="s">
        <v>659</v>
      </c>
      <c r="F37" s="544" t="s">
        <v>602</v>
      </c>
      <c r="G37" s="479">
        <v>22085</v>
      </c>
      <c r="H37" s="480">
        <v>0</v>
      </c>
      <c r="I37" s="480">
        <v>0</v>
      </c>
      <c r="J37" s="480">
        <v>0</v>
      </c>
      <c r="K37" s="506">
        <v>0</v>
      </c>
      <c r="L37" s="480">
        <v>0</v>
      </c>
      <c r="M37" s="481">
        <v>0</v>
      </c>
      <c r="N37" s="481">
        <v>19346</v>
      </c>
      <c r="O37" s="481">
        <v>0</v>
      </c>
      <c r="P37" s="481">
        <v>0</v>
      </c>
      <c r="Q37" s="481">
        <v>7254</v>
      </c>
      <c r="R37" s="480">
        <v>98960</v>
      </c>
      <c r="S37" s="480">
        <v>0</v>
      </c>
      <c r="T37" s="480">
        <v>0</v>
      </c>
      <c r="U37" s="481">
        <v>0</v>
      </c>
      <c r="V37" s="481">
        <v>0</v>
      </c>
      <c r="W37" s="481">
        <v>0</v>
      </c>
      <c r="X37" s="481">
        <v>0</v>
      </c>
      <c r="Y37" s="481">
        <v>0</v>
      </c>
      <c r="Z37" s="481">
        <v>0</v>
      </c>
      <c r="AA37" s="481">
        <v>0</v>
      </c>
      <c r="AB37" s="481">
        <v>0</v>
      </c>
      <c r="AC37" s="481">
        <v>0</v>
      </c>
      <c r="AD37" s="481">
        <v>3677</v>
      </c>
      <c r="AE37" s="480">
        <v>8950</v>
      </c>
      <c r="AF37" s="483">
        <v>0</v>
      </c>
      <c r="AG37" s="482">
        <f t="shared" si="2"/>
        <v>160272</v>
      </c>
      <c r="AH37" s="461"/>
      <c r="AI37" s="531"/>
    </row>
    <row r="38" spans="2:35" ht="17.25">
      <c r="B38" s="461"/>
      <c r="D38" s="499"/>
      <c r="E38" s="534" t="s">
        <v>661</v>
      </c>
      <c r="F38" s="545" t="s">
        <v>603</v>
      </c>
      <c r="G38" s="486">
        <v>22085</v>
      </c>
      <c r="H38" s="487">
        <v>0</v>
      </c>
      <c r="I38" s="487">
        <v>0</v>
      </c>
      <c r="J38" s="487">
        <v>0</v>
      </c>
      <c r="K38" s="501">
        <v>0</v>
      </c>
      <c r="L38" s="487">
        <v>0</v>
      </c>
      <c r="M38" s="488">
        <v>0</v>
      </c>
      <c r="N38" s="488">
        <v>19346</v>
      </c>
      <c r="O38" s="488">
        <v>0</v>
      </c>
      <c r="P38" s="488">
        <v>0</v>
      </c>
      <c r="Q38" s="488">
        <v>14508</v>
      </c>
      <c r="R38" s="487">
        <v>98960</v>
      </c>
      <c r="S38" s="487">
        <v>0</v>
      </c>
      <c r="T38" s="487">
        <v>0</v>
      </c>
      <c r="U38" s="488">
        <v>0</v>
      </c>
      <c r="V38" s="488">
        <v>0</v>
      </c>
      <c r="W38" s="488">
        <v>0</v>
      </c>
      <c r="X38" s="488">
        <v>0</v>
      </c>
      <c r="Y38" s="488">
        <v>0</v>
      </c>
      <c r="Z38" s="488">
        <v>0</v>
      </c>
      <c r="AA38" s="488">
        <v>0</v>
      </c>
      <c r="AB38" s="488">
        <v>0</v>
      </c>
      <c r="AC38" s="488">
        <v>0</v>
      </c>
      <c r="AD38" s="488">
        <v>3677</v>
      </c>
      <c r="AE38" s="487">
        <v>8950</v>
      </c>
      <c r="AF38" s="490">
        <v>0</v>
      </c>
      <c r="AG38" s="489">
        <f t="shared" si="2"/>
        <v>167526</v>
      </c>
      <c r="AH38" s="461"/>
      <c r="AI38" s="531"/>
    </row>
    <row r="39" spans="2:35" ht="17.25">
      <c r="B39" s="461"/>
      <c r="D39" s="499"/>
      <c r="E39" s="533" t="s">
        <v>663</v>
      </c>
      <c r="F39" s="544" t="s">
        <v>602</v>
      </c>
      <c r="G39" s="479">
        <v>0</v>
      </c>
      <c r="H39" s="480">
        <v>0</v>
      </c>
      <c r="I39" s="480">
        <v>0</v>
      </c>
      <c r="J39" s="480">
        <v>0</v>
      </c>
      <c r="K39" s="506">
        <v>0</v>
      </c>
      <c r="L39" s="480">
        <v>0</v>
      </c>
      <c r="M39" s="481">
        <v>0</v>
      </c>
      <c r="N39" s="481">
        <v>0</v>
      </c>
      <c r="O39" s="481">
        <v>0</v>
      </c>
      <c r="P39" s="481">
        <v>0</v>
      </c>
      <c r="Q39" s="481">
        <v>0</v>
      </c>
      <c r="R39" s="480">
        <v>0</v>
      </c>
      <c r="S39" s="480">
        <v>0</v>
      </c>
      <c r="T39" s="480">
        <v>0</v>
      </c>
      <c r="U39" s="481">
        <v>0</v>
      </c>
      <c r="V39" s="481">
        <v>0</v>
      </c>
      <c r="W39" s="481">
        <v>0</v>
      </c>
      <c r="X39" s="481">
        <v>0</v>
      </c>
      <c r="Y39" s="481">
        <v>0</v>
      </c>
      <c r="Z39" s="481">
        <v>0</v>
      </c>
      <c r="AA39" s="481">
        <v>0</v>
      </c>
      <c r="AB39" s="481">
        <v>0</v>
      </c>
      <c r="AC39" s="481">
        <v>0</v>
      </c>
      <c r="AD39" s="481">
        <v>0</v>
      </c>
      <c r="AE39" s="480">
        <v>0</v>
      </c>
      <c r="AF39" s="483">
        <v>0</v>
      </c>
      <c r="AG39" s="482">
        <f t="shared" si="2"/>
        <v>0</v>
      </c>
      <c r="AH39" s="461"/>
      <c r="AI39" s="531"/>
    </row>
    <row r="40" spans="2:35" ht="17.25">
      <c r="B40" s="461"/>
      <c r="D40" s="499"/>
      <c r="E40" s="534" t="s">
        <v>664</v>
      </c>
      <c r="F40" s="545" t="s">
        <v>603</v>
      </c>
      <c r="G40" s="486">
        <v>0</v>
      </c>
      <c r="H40" s="487">
        <v>0</v>
      </c>
      <c r="I40" s="487">
        <v>0</v>
      </c>
      <c r="J40" s="487">
        <v>0</v>
      </c>
      <c r="K40" s="501">
        <v>0</v>
      </c>
      <c r="L40" s="487">
        <v>0</v>
      </c>
      <c r="M40" s="488">
        <v>0</v>
      </c>
      <c r="N40" s="488">
        <v>0</v>
      </c>
      <c r="O40" s="488">
        <v>0</v>
      </c>
      <c r="P40" s="488">
        <v>0</v>
      </c>
      <c r="Q40" s="488">
        <v>0</v>
      </c>
      <c r="R40" s="487">
        <v>0</v>
      </c>
      <c r="S40" s="487">
        <v>0</v>
      </c>
      <c r="T40" s="487">
        <v>0</v>
      </c>
      <c r="U40" s="488">
        <v>0</v>
      </c>
      <c r="V40" s="488">
        <v>0</v>
      </c>
      <c r="W40" s="488">
        <v>0</v>
      </c>
      <c r="X40" s="488">
        <v>0</v>
      </c>
      <c r="Y40" s="488">
        <v>0</v>
      </c>
      <c r="Z40" s="488">
        <v>0</v>
      </c>
      <c r="AA40" s="488">
        <v>0</v>
      </c>
      <c r="AB40" s="488">
        <v>0</v>
      </c>
      <c r="AC40" s="488">
        <v>0</v>
      </c>
      <c r="AD40" s="488">
        <v>0</v>
      </c>
      <c r="AE40" s="487">
        <v>0</v>
      </c>
      <c r="AF40" s="490">
        <v>0</v>
      </c>
      <c r="AG40" s="489">
        <f t="shared" si="2"/>
        <v>0</v>
      </c>
      <c r="AH40" s="461"/>
      <c r="AI40" s="531"/>
    </row>
    <row r="41" spans="2:35" ht="17.25">
      <c r="B41" s="461"/>
      <c r="D41" s="499"/>
      <c r="E41" s="521" t="s">
        <v>654</v>
      </c>
      <c r="F41" s="478" t="s">
        <v>602</v>
      </c>
      <c r="G41" s="479">
        <v>0</v>
      </c>
      <c r="H41" s="480">
        <v>0</v>
      </c>
      <c r="I41" s="480">
        <v>0</v>
      </c>
      <c r="J41" s="480">
        <v>0</v>
      </c>
      <c r="K41" s="506">
        <v>0</v>
      </c>
      <c r="L41" s="480">
        <v>0</v>
      </c>
      <c r="M41" s="481">
        <v>0</v>
      </c>
      <c r="N41" s="481">
        <v>0</v>
      </c>
      <c r="O41" s="481">
        <v>0</v>
      </c>
      <c r="P41" s="481">
        <v>0</v>
      </c>
      <c r="Q41" s="481">
        <v>0</v>
      </c>
      <c r="R41" s="480">
        <v>0</v>
      </c>
      <c r="S41" s="480">
        <v>0</v>
      </c>
      <c r="T41" s="480">
        <v>0</v>
      </c>
      <c r="U41" s="481">
        <v>0</v>
      </c>
      <c r="V41" s="481">
        <v>0</v>
      </c>
      <c r="W41" s="481">
        <v>0</v>
      </c>
      <c r="X41" s="481">
        <v>0</v>
      </c>
      <c r="Y41" s="481">
        <v>0</v>
      </c>
      <c r="Z41" s="481">
        <v>0</v>
      </c>
      <c r="AA41" s="481">
        <v>0</v>
      </c>
      <c r="AB41" s="481">
        <v>0</v>
      </c>
      <c r="AC41" s="481">
        <v>0</v>
      </c>
      <c r="AD41" s="481">
        <v>0</v>
      </c>
      <c r="AE41" s="480">
        <v>0</v>
      </c>
      <c r="AF41" s="483">
        <v>0</v>
      </c>
      <c r="AG41" s="482">
        <f t="shared" si="1"/>
        <v>0</v>
      </c>
      <c r="AH41" s="461"/>
      <c r="AI41" s="531"/>
    </row>
    <row r="42" spans="2:35" ht="17.25">
      <c r="B42" s="461"/>
      <c r="D42" s="499"/>
      <c r="E42" s="519" t="s">
        <v>656</v>
      </c>
      <c r="F42" s="485" t="s">
        <v>603</v>
      </c>
      <c r="G42" s="486">
        <v>0</v>
      </c>
      <c r="H42" s="487">
        <v>0</v>
      </c>
      <c r="I42" s="487">
        <v>0</v>
      </c>
      <c r="J42" s="487">
        <v>0</v>
      </c>
      <c r="K42" s="501">
        <v>0</v>
      </c>
      <c r="L42" s="487">
        <v>0</v>
      </c>
      <c r="M42" s="488">
        <v>0</v>
      </c>
      <c r="N42" s="488">
        <v>0</v>
      </c>
      <c r="O42" s="488">
        <v>0</v>
      </c>
      <c r="P42" s="488">
        <v>0</v>
      </c>
      <c r="Q42" s="488">
        <v>0</v>
      </c>
      <c r="R42" s="487">
        <v>0</v>
      </c>
      <c r="S42" s="487">
        <v>0</v>
      </c>
      <c r="T42" s="487">
        <v>0</v>
      </c>
      <c r="U42" s="488">
        <v>0</v>
      </c>
      <c r="V42" s="488">
        <v>0</v>
      </c>
      <c r="W42" s="488">
        <v>0</v>
      </c>
      <c r="X42" s="488">
        <v>0</v>
      </c>
      <c r="Y42" s="488">
        <v>0</v>
      </c>
      <c r="Z42" s="488">
        <v>0</v>
      </c>
      <c r="AA42" s="488">
        <v>0</v>
      </c>
      <c r="AB42" s="488">
        <v>0</v>
      </c>
      <c r="AC42" s="488">
        <v>0</v>
      </c>
      <c r="AD42" s="488">
        <v>0</v>
      </c>
      <c r="AE42" s="487">
        <v>0</v>
      </c>
      <c r="AF42" s="490">
        <v>0</v>
      </c>
      <c r="AG42" s="489">
        <f t="shared" si="1"/>
        <v>0</v>
      </c>
      <c r="AH42" s="461"/>
      <c r="AI42" s="531"/>
    </row>
    <row r="43" spans="2:35" ht="17.25">
      <c r="B43" s="461"/>
      <c r="C43" s="484"/>
      <c r="D43" s="500"/>
      <c r="E43" s="493" t="s">
        <v>617</v>
      </c>
      <c r="F43" s="485" t="s">
        <v>603</v>
      </c>
      <c r="G43" s="486">
        <v>0</v>
      </c>
      <c r="H43" s="487">
        <v>3130</v>
      </c>
      <c r="I43" s="487">
        <v>1297</v>
      </c>
      <c r="J43" s="487">
        <v>0</v>
      </c>
      <c r="K43" s="501">
        <v>0</v>
      </c>
      <c r="L43" s="487">
        <v>0</v>
      </c>
      <c r="M43" s="488">
        <v>0</v>
      </c>
      <c r="N43" s="488">
        <v>0</v>
      </c>
      <c r="O43" s="488">
        <v>0</v>
      </c>
      <c r="P43" s="488">
        <v>0</v>
      </c>
      <c r="Q43" s="488">
        <v>79883</v>
      </c>
      <c r="R43" s="487">
        <v>10009</v>
      </c>
      <c r="S43" s="487">
        <v>0</v>
      </c>
      <c r="T43" s="487">
        <v>0</v>
      </c>
      <c r="U43" s="488">
        <v>0</v>
      </c>
      <c r="V43" s="488">
        <v>0</v>
      </c>
      <c r="W43" s="488">
        <v>0</v>
      </c>
      <c r="X43" s="488">
        <v>0</v>
      </c>
      <c r="Y43" s="488">
        <v>0</v>
      </c>
      <c r="Z43" s="488">
        <v>0</v>
      </c>
      <c r="AA43" s="488">
        <v>7279</v>
      </c>
      <c r="AB43" s="488">
        <v>0</v>
      </c>
      <c r="AC43" s="488">
        <v>0</v>
      </c>
      <c r="AD43" s="488">
        <v>0</v>
      </c>
      <c r="AE43" s="487">
        <v>0</v>
      </c>
      <c r="AF43" s="490">
        <v>0</v>
      </c>
      <c r="AG43" s="489">
        <f t="shared" si="1"/>
        <v>101598</v>
      </c>
      <c r="AH43" s="461"/>
      <c r="AI43" s="531"/>
    </row>
    <row r="44" spans="2:35" ht="17.25">
      <c r="B44" s="461"/>
      <c r="D44" s="491" t="s">
        <v>646</v>
      </c>
      <c r="F44" s="478" t="s">
        <v>602</v>
      </c>
      <c r="G44" s="479">
        <v>4832</v>
      </c>
      <c r="H44" s="480">
        <v>18057</v>
      </c>
      <c r="I44" s="480">
        <v>7647</v>
      </c>
      <c r="J44" s="480">
        <v>12669</v>
      </c>
      <c r="K44" s="506">
        <v>12971</v>
      </c>
      <c r="L44" s="480">
        <v>10441</v>
      </c>
      <c r="M44" s="481">
        <v>900</v>
      </c>
      <c r="N44" s="481">
        <v>1793</v>
      </c>
      <c r="O44" s="481">
        <v>13928</v>
      </c>
      <c r="P44" s="481">
        <v>958</v>
      </c>
      <c r="Q44" s="481">
        <v>3943</v>
      </c>
      <c r="R44" s="480">
        <v>0</v>
      </c>
      <c r="S44" s="480">
        <v>2650</v>
      </c>
      <c r="T44" s="480">
        <v>2376</v>
      </c>
      <c r="U44" s="481">
        <v>0</v>
      </c>
      <c r="V44" s="481">
        <v>0</v>
      </c>
      <c r="W44" s="481">
        <v>7118</v>
      </c>
      <c r="X44" s="481">
        <v>0</v>
      </c>
      <c r="Y44" s="481">
        <v>0</v>
      </c>
      <c r="Z44" s="481">
        <v>0</v>
      </c>
      <c r="AA44" s="481">
        <v>0</v>
      </c>
      <c r="AB44" s="481">
        <v>851</v>
      </c>
      <c r="AC44" s="481">
        <v>0</v>
      </c>
      <c r="AD44" s="481">
        <v>3200</v>
      </c>
      <c r="AE44" s="480">
        <v>0</v>
      </c>
      <c r="AF44" s="483">
        <v>0</v>
      </c>
      <c r="AG44" s="482">
        <f t="shared" si="1"/>
        <v>104334</v>
      </c>
      <c r="AH44" s="461"/>
      <c r="AI44" s="531"/>
    </row>
    <row r="45" spans="2:35" ht="17.25">
      <c r="B45" s="461"/>
      <c r="E45" s="484"/>
      <c r="F45" s="485" t="s">
        <v>603</v>
      </c>
      <c r="G45" s="486">
        <v>4832</v>
      </c>
      <c r="H45" s="487">
        <v>18057</v>
      </c>
      <c r="I45" s="487">
        <v>7647</v>
      </c>
      <c r="J45" s="487">
        <v>12669</v>
      </c>
      <c r="K45" s="501">
        <v>12971</v>
      </c>
      <c r="L45" s="487">
        <v>10441</v>
      </c>
      <c r="M45" s="488">
        <v>900</v>
      </c>
      <c r="N45" s="488">
        <v>1793</v>
      </c>
      <c r="O45" s="488">
        <v>13928</v>
      </c>
      <c r="P45" s="488">
        <v>958</v>
      </c>
      <c r="Q45" s="488">
        <v>3943</v>
      </c>
      <c r="R45" s="487">
        <v>0</v>
      </c>
      <c r="S45" s="487">
        <v>2650</v>
      </c>
      <c r="T45" s="487">
        <v>2376</v>
      </c>
      <c r="U45" s="488">
        <v>0</v>
      </c>
      <c r="V45" s="488">
        <v>0</v>
      </c>
      <c r="W45" s="488">
        <v>7118</v>
      </c>
      <c r="X45" s="488">
        <v>0</v>
      </c>
      <c r="Y45" s="488">
        <v>0</v>
      </c>
      <c r="Z45" s="488">
        <v>21835</v>
      </c>
      <c r="AA45" s="488">
        <v>0</v>
      </c>
      <c r="AB45" s="488">
        <v>851</v>
      </c>
      <c r="AC45" s="488">
        <v>0</v>
      </c>
      <c r="AD45" s="488">
        <v>3200</v>
      </c>
      <c r="AE45" s="487">
        <v>0</v>
      </c>
      <c r="AF45" s="490">
        <v>0</v>
      </c>
      <c r="AG45" s="489">
        <f t="shared" si="1"/>
        <v>126169</v>
      </c>
      <c r="AH45" s="461"/>
      <c r="AI45" s="531"/>
    </row>
    <row r="46" spans="2:35" ht="17.25">
      <c r="B46" s="461"/>
      <c r="E46" s="491" t="s">
        <v>647</v>
      </c>
      <c r="F46" s="478" t="s">
        <v>602</v>
      </c>
      <c r="G46" s="479">
        <v>4832</v>
      </c>
      <c r="H46" s="480">
        <v>18057</v>
      </c>
      <c r="I46" s="480">
        <v>7647</v>
      </c>
      <c r="J46" s="480">
        <v>12669</v>
      </c>
      <c r="K46" s="506">
        <v>12971</v>
      </c>
      <c r="L46" s="480">
        <v>10441</v>
      </c>
      <c r="M46" s="481">
        <v>900</v>
      </c>
      <c r="N46" s="481">
        <v>1793</v>
      </c>
      <c r="O46" s="481">
        <v>13928</v>
      </c>
      <c r="P46" s="481">
        <v>958</v>
      </c>
      <c r="Q46" s="481">
        <v>3943</v>
      </c>
      <c r="R46" s="480">
        <v>0</v>
      </c>
      <c r="S46" s="480">
        <v>2650</v>
      </c>
      <c r="T46" s="480">
        <v>2376</v>
      </c>
      <c r="U46" s="481">
        <v>0</v>
      </c>
      <c r="V46" s="481">
        <v>0</v>
      </c>
      <c r="W46" s="481">
        <v>7118</v>
      </c>
      <c r="X46" s="481">
        <v>0</v>
      </c>
      <c r="Y46" s="481">
        <v>0</v>
      </c>
      <c r="Z46" s="481">
        <v>0</v>
      </c>
      <c r="AA46" s="481">
        <v>0</v>
      </c>
      <c r="AB46" s="481">
        <v>851</v>
      </c>
      <c r="AC46" s="481">
        <v>0</v>
      </c>
      <c r="AD46" s="481">
        <v>3200</v>
      </c>
      <c r="AE46" s="480">
        <v>0</v>
      </c>
      <c r="AF46" s="483">
        <v>0</v>
      </c>
      <c r="AG46" s="482">
        <f t="shared" si="1"/>
        <v>104334</v>
      </c>
      <c r="AH46" s="461"/>
      <c r="AI46" s="531"/>
    </row>
    <row r="47" spans="2:35" ht="17.25">
      <c r="B47" s="461"/>
      <c r="E47" s="484"/>
      <c r="F47" s="485" t="s">
        <v>603</v>
      </c>
      <c r="G47" s="486">
        <v>4832</v>
      </c>
      <c r="H47" s="487">
        <v>18057</v>
      </c>
      <c r="I47" s="487">
        <v>7647</v>
      </c>
      <c r="J47" s="487">
        <v>12669</v>
      </c>
      <c r="K47" s="501">
        <v>12971</v>
      </c>
      <c r="L47" s="487">
        <v>10441</v>
      </c>
      <c r="M47" s="488">
        <v>900</v>
      </c>
      <c r="N47" s="488">
        <v>1793</v>
      </c>
      <c r="O47" s="488">
        <v>13928</v>
      </c>
      <c r="P47" s="488">
        <v>958</v>
      </c>
      <c r="Q47" s="488">
        <v>3943</v>
      </c>
      <c r="R47" s="487">
        <v>0</v>
      </c>
      <c r="S47" s="487">
        <v>2650</v>
      </c>
      <c r="T47" s="487">
        <v>2376</v>
      </c>
      <c r="U47" s="488">
        <v>0</v>
      </c>
      <c r="V47" s="488">
        <v>0</v>
      </c>
      <c r="W47" s="488">
        <v>7118</v>
      </c>
      <c r="X47" s="488">
        <v>0</v>
      </c>
      <c r="Y47" s="488">
        <v>0</v>
      </c>
      <c r="Z47" s="488">
        <v>0</v>
      </c>
      <c r="AA47" s="488">
        <v>0</v>
      </c>
      <c r="AB47" s="488">
        <v>851</v>
      </c>
      <c r="AC47" s="488">
        <v>0</v>
      </c>
      <c r="AD47" s="488">
        <v>3200</v>
      </c>
      <c r="AE47" s="487">
        <v>0</v>
      </c>
      <c r="AF47" s="490">
        <v>0</v>
      </c>
      <c r="AG47" s="489">
        <f t="shared" si="1"/>
        <v>104334</v>
      </c>
      <c r="AH47" s="461"/>
      <c r="AI47" s="531"/>
    </row>
    <row r="48" spans="2:35" ht="17.25">
      <c r="B48" s="461"/>
      <c r="E48" s="491" t="s">
        <v>648</v>
      </c>
      <c r="F48" s="478" t="s">
        <v>602</v>
      </c>
      <c r="G48" s="479">
        <v>0</v>
      </c>
      <c r="H48" s="480">
        <v>0</v>
      </c>
      <c r="I48" s="480">
        <v>0</v>
      </c>
      <c r="J48" s="480">
        <v>0</v>
      </c>
      <c r="K48" s="506">
        <v>0</v>
      </c>
      <c r="L48" s="480">
        <v>0</v>
      </c>
      <c r="M48" s="481">
        <v>0</v>
      </c>
      <c r="N48" s="481">
        <v>0</v>
      </c>
      <c r="O48" s="481">
        <v>0</v>
      </c>
      <c r="P48" s="481">
        <v>0</v>
      </c>
      <c r="Q48" s="481">
        <v>0</v>
      </c>
      <c r="R48" s="480">
        <v>0</v>
      </c>
      <c r="S48" s="480">
        <v>0</v>
      </c>
      <c r="T48" s="480">
        <v>0</v>
      </c>
      <c r="U48" s="481">
        <v>0</v>
      </c>
      <c r="V48" s="481">
        <v>0</v>
      </c>
      <c r="W48" s="481">
        <v>0</v>
      </c>
      <c r="X48" s="481">
        <v>0</v>
      </c>
      <c r="Y48" s="481">
        <v>0</v>
      </c>
      <c r="Z48" s="481">
        <v>0</v>
      </c>
      <c r="AA48" s="481">
        <v>0</v>
      </c>
      <c r="AB48" s="481">
        <v>0</v>
      </c>
      <c r="AC48" s="481">
        <v>0</v>
      </c>
      <c r="AD48" s="481">
        <v>0</v>
      </c>
      <c r="AE48" s="480">
        <v>0</v>
      </c>
      <c r="AF48" s="483">
        <v>0</v>
      </c>
      <c r="AG48" s="482">
        <f t="shared" si="1"/>
        <v>0</v>
      </c>
      <c r="AH48" s="461"/>
      <c r="AI48" s="531"/>
    </row>
    <row r="49" spans="2:35" ht="17.25">
      <c r="B49" s="461"/>
      <c r="E49" s="484"/>
      <c r="F49" s="485" t="s">
        <v>603</v>
      </c>
      <c r="G49" s="486">
        <v>0</v>
      </c>
      <c r="H49" s="487">
        <v>0</v>
      </c>
      <c r="I49" s="487">
        <v>0</v>
      </c>
      <c r="J49" s="487">
        <v>0</v>
      </c>
      <c r="K49" s="501">
        <v>0</v>
      </c>
      <c r="L49" s="487">
        <v>0</v>
      </c>
      <c r="M49" s="488">
        <v>0</v>
      </c>
      <c r="N49" s="488">
        <v>0</v>
      </c>
      <c r="O49" s="488">
        <v>0</v>
      </c>
      <c r="P49" s="488">
        <v>0</v>
      </c>
      <c r="Q49" s="488">
        <v>0</v>
      </c>
      <c r="R49" s="487">
        <v>0</v>
      </c>
      <c r="S49" s="487">
        <v>0</v>
      </c>
      <c r="T49" s="487">
        <v>0</v>
      </c>
      <c r="U49" s="488">
        <v>0</v>
      </c>
      <c r="V49" s="488">
        <v>0</v>
      </c>
      <c r="W49" s="488">
        <v>0</v>
      </c>
      <c r="X49" s="488">
        <v>0</v>
      </c>
      <c r="Y49" s="488">
        <v>0</v>
      </c>
      <c r="Z49" s="488">
        <v>0</v>
      </c>
      <c r="AA49" s="488">
        <v>0</v>
      </c>
      <c r="AB49" s="488">
        <v>0</v>
      </c>
      <c r="AC49" s="488">
        <v>0</v>
      </c>
      <c r="AD49" s="488">
        <v>0</v>
      </c>
      <c r="AE49" s="487">
        <v>0</v>
      </c>
      <c r="AF49" s="490">
        <v>0</v>
      </c>
      <c r="AG49" s="489">
        <f t="shared" si="1"/>
        <v>0</v>
      </c>
      <c r="AH49" s="461"/>
      <c r="AI49" s="531"/>
    </row>
    <row r="50" spans="2:35" ht="17.25">
      <c r="B50" s="461"/>
      <c r="C50" s="484"/>
      <c r="D50" s="484"/>
      <c r="E50" s="484" t="s">
        <v>606</v>
      </c>
      <c r="F50" s="485" t="s">
        <v>603</v>
      </c>
      <c r="G50" s="486">
        <v>0</v>
      </c>
      <c r="H50" s="487">
        <v>0</v>
      </c>
      <c r="I50" s="487">
        <v>0</v>
      </c>
      <c r="J50" s="487">
        <v>0</v>
      </c>
      <c r="K50" s="501">
        <v>0</v>
      </c>
      <c r="L50" s="487">
        <v>0</v>
      </c>
      <c r="M50" s="488">
        <v>0</v>
      </c>
      <c r="N50" s="488">
        <v>0</v>
      </c>
      <c r="O50" s="488">
        <v>0</v>
      </c>
      <c r="P50" s="488">
        <v>0</v>
      </c>
      <c r="Q50" s="488">
        <v>0</v>
      </c>
      <c r="R50" s="487">
        <v>0</v>
      </c>
      <c r="S50" s="487">
        <v>0</v>
      </c>
      <c r="T50" s="487">
        <v>0</v>
      </c>
      <c r="U50" s="488">
        <v>0</v>
      </c>
      <c r="V50" s="488">
        <v>0</v>
      </c>
      <c r="W50" s="488">
        <v>0</v>
      </c>
      <c r="X50" s="488">
        <v>0</v>
      </c>
      <c r="Y50" s="488">
        <v>0</v>
      </c>
      <c r="Z50" s="488">
        <v>21835</v>
      </c>
      <c r="AA50" s="488">
        <v>0</v>
      </c>
      <c r="AB50" s="488">
        <v>0</v>
      </c>
      <c r="AC50" s="488">
        <v>0</v>
      </c>
      <c r="AD50" s="488">
        <v>0</v>
      </c>
      <c r="AE50" s="487">
        <v>0</v>
      </c>
      <c r="AF50" s="490">
        <v>0</v>
      </c>
      <c r="AG50" s="489">
        <f t="shared" si="1"/>
        <v>21835</v>
      </c>
      <c r="AH50" s="461"/>
      <c r="AI50" s="531"/>
    </row>
    <row r="51" spans="2:35" ht="17.25">
      <c r="B51" s="489"/>
      <c r="C51" s="484"/>
      <c r="D51" s="493" t="s">
        <v>649</v>
      </c>
      <c r="E51" s="484"/>
      <c r="F51" s="485" t="s">
        <v>603</v>
      </c>
      <c r="G51" s="486">
        <v>0</v>
      </c>
      <c r="H51" s="487">
        <v>0</v>
      </c>
      <c r="I51" s="487">
        <v>0</v>
      </c>
      <c r="J51" s="487">
        <v>0</v>
      </c>
      <c r="K51" s="501">
        <v>0</v>
      </c>
      <c r="L51" s="487">
        <v>0</v>
      </c>
      <c r="M51" s="488">
        <v>0</v>
      </c>
      <c r="N51" s="488">
        <v>0</v>
      </c>
      <c r="O51" s="488">
        <v>0</v>
      </c>
      <c r="P51" s="488">
        <v>0</v>
      </c>
      <c r="Q51" s="488">
        <v>0</v>
      </c>
      <c r="R51" s="487">
        <v>0</v>
      </c>
      <c r="S51" s="487">
        <v>0</v>
      </c>
      <c r="T51" s="487">
        <v>0</v>
      </c>
      <c r="U51" s="488">
        <v>0</v>
      </c>
      <c r="V51" s="488">
        <v>0</v>
      </c>
      <c r="W51" s="488">
        <v>0</v>
      </c>
      <c r="X51" s="488">
        <v>0</v>
      </c>
      <c r="Y51" s="488">
        <v>0</v>
      </c>
      <c r="Z51" s="488">
        <v>0</v>
      </c>
      <c r="AA51" s="488">
        <v>0</v>
      </c>
      <c r="AB51" s="488">
        <v>0</v>
      </c>
      <c r="AC51" s="488">
        <v>0</v>
      </c>
      <c r="AD51" s="488">
        <v>0</v>
      </c>
      <c r="AE51" s="487">
        <v>0</v>
      </c>
      <c r="AF51" s="490">
        <v>0</v>
      </c>
      <c r="AG51" s="489">
        <f t="shared" si="1"/>
        <v>0</v>
      </c>
      <c r="AH51" s="461"/>
      <c r="AI51" s="531"/>
    </row>
    <row r="52" spans="2:35" ht="17.25">
      <c r="B52" s="461" t="s">
        <v>607</v>
      </c>
      <c r="F52" s="478" t="s">
        <v>602</v>
      </c>
      <c r="G52" s="479">
        <v>74836</v>
      </c>
      <c r="H52" s="480">
        <v>23594</v>
      </c>
      <c r="I52" s="480">
        <v>21882</v>
      </c>
      <c r="J52" s="480">
        <v>204478</v>
      </c>
      <c r="K52" s="506">
        <v>33463</v>
      </c>
      <c r="L52" s="480">
        <v>159731</v>
      </c>
      <c r="M52" s="502">
        <v>71227</v>
      </c>
      <c r="N52" s="481">
        <v>37356</v>
      </c>
      <c r="O52" s="481">
        <v>14747</v>
      </c>
      <c r="P52" s="481">
        <v>83349</v>
      </c>
      <c r="Q52" s="481">
        <v>21979</v>
      </c>
      <c r="R52" s="480">
        <v>177925</v>
      </c>
      <c r="S52" s="480">
        <v>205429</v>
      </c>
      <c r="T52" s="480">
        <v>417897</v>
      </c>
      <c r="U52" s="481">
        <v>0</v>
      </c>
      <c r="V52" s="481">
        <v>700</v>
      </c>
      <c r="W52" s="481">
        <v>56285</v>
      </c>
      <c r="X52" s="481">
        <v>0</v>
      </c>
      <c r="Y52" s="481">
        <v>0</v>
      </c>
      <c r="Z52" s="481">
        <v>83207</v>
      </c>
      <c r="AA52" s="481">
        <v>75054</v>
      </c>
      <c r="AB52" s="481">
        <v>1351</v>
      </c>
      <c r="AC52" s="481">
        <v>4025</v>
      </c>
      <c r="AD52" s="481">
        <v>10110</v>
      </c>
      <c r="AE52" s="480">
        <v>67061</v>
      </c>
      <c r="AF52" s="483">
        <v>0</v>
      </c>
      <c r="AG52" s="482">
        <f t="shared" si="1"/>
        <v>1845686</v>
      </c>
      <c r="AH52" s="461"/>
      <c r="AI52" s="531"/>
    </row>
    <row r="53" spans="2:35" ht="17.25">
      <c r="B53" s="489"/>
      <c r="C53" s="484"/>
      <c r="D53" s="484"/>
      <c r="E53" s="484"/>
      <c r="F53" s="485" t="s">
        <v>603</v>
      </c>
      <c r="G53" s="486">
        <v>74836</v>
      </c>
      <c r="H53" s="487">
        <v>27068</v>
      </c>
      <c r="I53" s="487">
        <v>65332</v>
      </c>
      <c r="J53" s="487">
        <v>238902</v>
      </c>
      <c r="K53" s="501">
        <v>46294</v>
      </c>
      <c r="L53" s="487">
        <v>141027</v>
      </c>
      <c r="M53" s="488">
        <v>86426</v>
      </c>
      <c r="N53" s="488">
        <v>37356</v>
      </c>
      <c r="O53" s="488">
        <v>14747</v>
      </c>
      <c r="P53" s="488">
        <v>74571</v>
      </c>
      <c r="Q53" s="488">
        <v>128928</v>
      </c>
      <c r="R53" s="487">
        <v>485005</v>
      </c>
      <c r="S53" s="487">
        <v>161369</v>
      </c>
      <c r="T53" s="487">
        <v>447390</v>
      </c>
      <c r="U53" s="488">
        <v>0</v>
      </c>
      <c r="V53" s="488">
        <v>700</v>
      </c>
      <c r="W53" s="488">
        <v>71749</v>
      </c>
      <c r="X53" s="488">
        <v>1000</v>
      </c>
      <c r="Y53" s="488">
        <v>93300</v>
      </c>
      <c r="Z53" s="488">
        <v>120317</v>
      </c>
      <c r="AA53" s="488">
        <v>59639</v>
      </c>
      <c r="AB53" s="488">
        <v>1351</v>
      </c>
      <c r="AC53" s="488">
        <v>4025</v>
      </c>
      <c r="AD53" s="488">
        <v>10549</v>
      </c>
      <c r="AE53" s="487">
        <v>67061</v>
      </c>
      <c r="AF53" s="490">
        <v>30000</v>
      </c>
      <c r="AG53" s="489">
        <f t="shared" si="1"/>
        <v>2488942</v>
      </c>
      <c r="AH53" s="461"/>
      <c r="AI53" s="531"/>
    </row>
    <row r="54" spans="2:35" ht="17.25">
      <c r="B54" s="517" t="s">
        <v>657</v>
      </c>
      <c r="G54" s="466"/>
      <c r="H54" s="503"/>
      <c r="I54" s="503"/>
      <c r="J54" s="503"/>
      <c r="K54" s="503"/>
      <c r="L54" s="503"/>
      <c r="M54" s="477"/>
      <c r="N54" s="477"/>
      <c r="O54" s="477"/>
      <c r="P54" s="477"/>
      <c r="Q54" s="477"/>
      <c r="R54" s="503"/>
      <c r="S54" s="503"/>
      <c r="T54" s="503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503"/>
      <c r="AF54" s="495"/>
      <c r="AG54" s="461"/>
      <c r="AH54" s="461"/>
      <c r="AI54" s="531"/>
    </row>
    <row r="55" spans="2:35" ht="17.25">
      <c r="B55" s="461"/>
      <c r="E55" s="457" t="s">
        <v>608</v>
      </c>
      <c r="F55" s="504"/>
      <c r="G55" s="479">
        <v>0</v>
      </c>
      <c r="H55" s="480">
        <v>0</v>
      </c>
      <c r="I55" s="480">
        <v>0</v>
      </c>
      <c r="J55" s="480">
        <v>0</v>
      </c>
      <c r="K55" s="506">
        <v>0</v>
      </c>
      <c r="L55" s="480">
        <v>0</v>
      </c>
      <c r="M55" s="481">
        <v>0</v>
      </c>
      <c r="N55" s="481">
        <v>0</v>
      </c>
      <c r="O55" s="481">
        <v>0</v>
      </c>
      <c r="P55" s="481">
        <v>0</v>
      </c>
      <c r="Q55" s="481">
        <v>0</v>
      </c>
      <c r="R55" s="480">
        <v>0</v>
      </c>
      <c r="S55" s="480">
        <v>0</v>
      </c>
      <c r="T55" s="480">
        <v>0</v>
      </c>
      <c r="U55" s="481">
        <v>0</v>
      </c>
      <c r="V55" s="481">
        <v>0</v>
      </c>
      <c r="W55" s="481">
        <v>0</v>
      </c>
      <c r="X55" s="481">
        <v>0</v>
      </c>
      <c r="Y55" s="481">
        <v>0</v>
      </c>
      <c r="Z55" s="481">
        <v>0</v>
      </c>
      <c r="AA55" s="481">
        <v>0</v>
      </c>
      <c r="AB55" s="481">
        <v>0</v>
      </c>
      <c r="AC55" s="481">
        <v>0</v>
      </c>
      <c r="AD55" s="481">
        <v>0</v>
      </c>
      <c r="AE55" s="480">
        <v>0</v>
      </c>
      <c r="AF55" s="483">
        <v>0</v>
      </c>
      <c r="AG55" s="482">
        <f>SUM(G55:AF55)</f>
        <v>0</v>
      </c>
      <c r="AH55" s="461"/>
      <c r="AI55" s="531"/>
    </row>
    <row r="56" spans="2:35" ht="17.25">
      <c r="B56" s="489"/>
      <c r="C56" s="484"/>
      <c r="D56" s="484"/>
      <c r="E56" s="484"/>
      <c r="F56" s="485" t="s">
        <v>609</v>
      </c>
      <c r="G56" s="486">
        <v>0</v>
      </c>
      <c r="H56" s="487">
        <v>0</v>
      </c>
      <c r="I56" s="487">
        <v>0</v>
      </c>
      <c r="J56" s="487">
        <v>0</v>
      </c>
      <c r="K56" s="501">
        <v>0</v>
      </c>
      <c r="L56" s="487">
        <v>0</v>
      </c>
      <c r="M56" s="488">
        <v>0</v>
      </c>
      <c r="N56" s="488">
        <v>0</v>
      </c>
      <c r="O56" s="488">
        <v>0</v>
      </c>
      <c r="P56" s="488">
        <v>0</v>
      </c>
      <c r="Q56" s="488">
        <v>0</v>
      </c>
      <c r="R56" s="487">
        <v>0</v>
      </c>
      <c r="S56" s="487">
        <v>0</v>
      </c>
      <c r="T56" s="487">
        <v>0</v>
      </c>
      <c r="U56" s="488">
        <v>0</v>
      </c>
      <c r="V56" s="488">
        <v>0</v>
      </c>
      <c r="W56" s="488">
        <v>0</v>
      </c>
      <c r="X56" s="488">
        <v>0</v>
      </c>
      <c r="Y56" s="488">
        <v>0</v>
      </c>
      <c r="Z56" s="488">
        <v>0</v>
      </c>
      <c r="AA56" s="488">
        <v>0</v>
      </c>
      <c r="AB56" s="488">
        <v>0</v>
      </c>
      <c r="AC56" s="488">
        <v>0</v>
      </c>
      <c r="AD56" s="488">
        <v>0</v>
      </c>
      <c r="AE56" s="487">
        <v>0</v>
      </c>
      <c r="AF56" s="490">
        <v>0</v>
      </c>
      <c r="AG56" s="489">
        <f>SUM(G56:AF56)</f>
        <v>0</v>
      </c>
      <c r="AH56" s="461"/>
      <c r="AI56" s="531"/>
    </row>
    <row r="57" spans="2:42" ht="17.25">
      <c r="B57" s="461" t="s">
        <v>610</v>
      </c>
      <c r="G57" s="466"/>
      <c r="H57" s="503"/>
      <c r="I57" s="503"/>
      <c r="J57" s="503"/>
      <c r="K57" s="503"/>
      <c r="L57" s="503"/>
      <c r="M57" s="477"/>
      <c r="N57" s="477"/>
      <c r="O57" s="477"/>
      <c r="P57" s="477"/>
      <c r="Q57" s="477"/>
      <c r="R57" s="503"/>
      <c r="S57" s="503"/>
      <c r="T57" s="503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503"/>
      <c r="AF57" s="495"/>
      <c r="AG57" s="461"/>
      <c r="AH57" s="494"/>
      <c r="AI57" s="531"/>
      <c r="AJ57" s="505"/>
      <c r="AK57" s="505"/>
      <c r="AL57" s="505"/>
      <c r="AM57" s="505"/>
      <c r="AN57" s="505"/>
      <c r="AO57" s="505"/>
      <c r="AP57" s="505"/>
    </row>
    <row r="58" spans="2:35" ht="17.25">
      <c r="B58" s="461"/>
      <c r="E58" s="457" t="s">
        <v>608</v>
      </c>
      <c r="F58" s="504"/>
      <c r="G58" s="479">
        <v>0</v>
      </c>
      <c r="H58" s="506">
        <v>0</v>
      </c>
      <c r="I58" s="506">
        <v>0</v>
      </c>
      <c r="J58" s="480">
        <v>0</v>
      </c>
      <c r="K58" s="506">
        <v>0</v>
      </c>
      <c r="L58" s="480">
        <v>0</v>
      </c>
      <c r="M58" s="481">
        <v>0</v>
      </c>
      <c r="N58" s="481">
        <v>0</v>
      </c>
      <c r="O58" s="481">
        <v>0</v>
      </c>
      <c r="P58" s="481">
        <v>0</v>
      </c>
      <c r="Q58" s="481">
        <v>0</v>
      </c>
      <c r="R58" s="480">
        <v>0</v>
      </c>
      <c r="S58" s="480">
        <v>0</v>
      </c>
      <c r="T58" s="480">
        <v>0</v>
      </c>
      <c r="U58" s="481">
        <v>0</v>
      </c>
      <c r="V58" s="481">
        <v>0</v>
      </c>
      <c r="W58" s="481">
        <v>0</v>
      </c>
      <c r="X58" s="481">
        <v>0</v>
      </c>
      <c r="Y58" s="481">
        <v>0</v>
      </c>
      <c r="Z58" s="481">
        <v>0</v>
      </c>
      <c r="AA58" s="481">
        <v>0</v>
      </c>
      <c r="AB58" s="481">
        <v>0</v>
      </c>
      <c r="AC58" s="481">
        <v>0</v>
      </c>
      <c r="AD58" s="481">
        <v>0</v>
      </c>
      <c r="AE58" s="480">
        <v>0</v>
      </c>
      <c r="AF58" s="483">
        <v>0</v>
      </c>
      <c r="AG58" s="482">
        <f>SUM(G58:AF58)</f>
        <v>0</v>
      </c>
      <c r="AH58" s="461"/>
      <c r="AI58" s="531"/>
    </row>
    <row r="59" spans="2:35" ht="17.25">
      <c r="B59" s="489"/>
      <c r="C59" s="484"/>
      <c r="D59" s="484"/>
      <c r="E59" s="484"/>
      <c r="F59" s="485" t="s">
        <v>609</v>
      </c>
      <c r="G59" s="486">
        <v>0</v>
      </c>
      <c r="H59" s="501">
        <v>0</v>
      </c>
      <c r="I59" s="501">
        <v>0</v>
      </c>
      <c r="J59" s="487">
        <v>0</v>
      </c>
      <c r="K59" s="501">
        <v>0</v>
      </c>
      <c r="L59" s="487">
        <v>0</v>
      </c>
      <c r="M59" s="488">
        <v>0</v>
      </c>
      <c r="N59" s="488">
        <v>0</v>
      </c>
      <c r="O59" s="488">
        <v>0</v>
      </c>
      <c r="P59" s="488">
        <v>0</v>
      </c>
      <c r="Q59" s="488">
        <v>0</v>
      </c>
      <c r="R59" s="487">
        <v>0</v>
      </c>
      <c r="S59" s="487">
        <v>0</v>
      </c>
      <c r="T59" s="487">
        <v>0</v>
      </c>
      <c r="U59" s="488">
        <v>0</v>
      </c>
      <c r="V59" s="488">
        <v>0</v>
      </c>
      <c r="W59" s="488">
        <v>0</v>
      </c>
      <c r="X59" s="488">
        <v>0</v>
      </c>
      <c r="Y59" s="488">
        <v>0</v>
      </c>
      <c r="Z59" s="488">
        <v>0</v>
      </c>
      <c r="AA59" s="488">
        <v>0</v>
      </c>
      <c r="AB59" s="488">
        <v>0</v>
      </c>
      <c r="AC59" s="488">
        <v>0</v>
      </c>
      <c r="AD59" s="488">
        <v>0</v>
      </c>
      <c r="AE59" s="487">
        <v>0</v>
      </c>
      <c r="AF59" s="490">
        <v>0</v>
      </c>
      <c r="AG59" s="489">
        <f>SUM(G59:AF59)</f>
        <v>0</v>
      </c>
      <c r="AH59" s="461"/>
      <c r="AI59" s="531"/>
    </row>
    <row r="60" spans="2:35" ht="18" thickBot="1">
      <c r="B60" s="472" t="s">
        <v>611</v>
      </c>
      <c r="C60" s="458"/>
      <c r="D60" s="458"/>
      <c r="E60" s="458"/>
      <c r="F60" s="458"/>
      <c r="G60" s="525">
        <v>0</v>
      </c>
      <c r="H60" s="526">
        <v>3474</v>
      </c>
      <c r="I60" s="526">
        <v>43450</v>
      </c>
      <c r="J60" s="526">
        <v>34424</v>
      </c>
      <c r="K60" s="527">
        <v>12831</v>
      </c>
      <c r="L60" s="526">
        <v>0</v>
      </c>
      <c r="M60" s="528">
        <v>15199</v>
      </c>
      <c r="N60" s="528">
        <v>0</v>
      </c>
      <c r="O60" s="528">
        <v>0</v>
      </c>
      <c r="P60" s="528">
        <v>0</v>
      </c>
      <c r="Q60" s="528">
        <v>106949</v>
      </c>
      <c r="R60" s="526">
        <v>307080</v>
      </c>
      <c r="S60" s="526">
        <v>119</v>
      </c>
      <c r="T60" s="526">
        <v>29493</v>
      </c>
      <c r="U60" s="528">
        <v>0</v>
      </c>
      <c r="V60" s="528">
        <v>0</v>
      </c>
      <c r="W60" s="528">
        <v>47000</v>
      </c>
      <c r="X60" s="528">
        <v>1000</v>
      </c>
      <c r="Y60" s="528">
        <v>93300</v>
      </c>
      <c r="Z60" s="528">
        <v>37466</v>
      </c>
      <c r="AA60" s="528">
        <v>7279</v>
      </c>
      <c r="AB60" s="528">
        <v>0</v>
      </c>
      <c r="AC60" s="528">
        <v>0</v>
      </c>
      <c r="AD60" s="528">
        <v>439</v>
      </c>
      <c r="AE60" s="526">
        <v>0</v>
      </c>
      <c r="AF60" s="529">
        <v>30000</v>
      </c>
      <c r="AG60" s="530">
        <f>SUM(G60:AF60)</f>
        <v>769503</v>
      </c>
      <c r="AH60" s="461"/>
      <c r="AI60" s="531"/>
    </row>
    <row r="61" spans="11:55" ht="17.25">
      <c r="K61" s="457">
        <f>SUM(H61:J61)</f>
        <v>0</v>
      </c>
      <c r="AG61" s="457">
        <f>SUM(L61:AE61)</f>
        <v>0</v>
      </c>
      <c r="AI61" s="531"/>
      <c r="BC61" s="507" t="s">
        <v>117</v>
      </c>
    </row>
    <row r="62" ht="17.25">
      <c r="AI62" s="531"/>
    </row>
    <row r="63" spans="35:54" ht="17.25">
      <c r="AI63" s="531"/>
      <c r="BB63" s="508"/>
    </row>
    <row r="64" ht="17.25">
      <c r="AI64" s="531"/>
    </row>
    <row r="65" ht="17.25">
      <c r="AI65" s="531"/>
    </row>
    <row r="66" ht="17.25">
      <c r="AI66" s="531"/>
    </row>
    <row r="67" ht="17.25">
      <c r="AI67" s="531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3.33203125" style="0" customWidth="1"/>
    <col min="2" max="2" width="12.16015625" style="227" customWidth="1"/>
    <col min="3" max="3" width="39.16015625" style="0" customWidth="1"/>
    <col min="4" max="4" width="35.66015625" style="0" bestFit="1" customWidth="1"/>
    <col min="5" max="5" width="12.58203125" style="231" bestFit="1" customWidth="1"/>
  </cols>
  <sheetData>
    <row r="1" ht="17.25">
      <c r="D1" s="237"/>
    </row>
    <row r="2" spans="1:4" s="232" customFormat="1" ht="21" customHeight="1">
      <c r="A2" s="235" t="s">
        <v>426</v>
      </c>
      <c r="B2" s="229"/>
      <c r="C2" s="236" t="s">
        <v>422</v>
      </c>
      <c r="D2" s="236" t="s">
        <v>315</v>
      </c>
    </row>
    <row r="3" spans="1:4" ht="34.5" customHeight="1">
      <c r="A3" s="228">
        <v>1</v>
      </c>
      <c r="B3" s="229" t="s">
        <v>430</v>
      </c>
      <c r="C3" s="230" t="s">
        <v>425</v>
      </c>
      <c r="D3" s="230" t="s">
        <v>427</v>
      </c>
    </row>
    <row r="4" spans="1:4" ht="34.5" customHeight="1">
      <c r="A4" s="228">
        <v>2</v>
      </c>
      <c r="B4" s="229" t="s">
        <v>431</v>
      </c>
      <c r="C4" s="230" t="s">
        <v>423</v>
      </c>
      <c r="D4" s="230" t="s">
        <v>428</v>
      </c>
    </row>
    <row r="5" spans="1:4" ht="34.5" customHeight="1">
      <c r="A5" s="228">
        <v>3</v>
      </c>
      <c r="B5" s="229" t="s">
        <v>432</v>
      </c>
      <c r="C5" s="230" t="s">
        <v>424</v>
      </c>
      <c r="D5" s="230" t="s">
        <v>429</v>
      </c>
    </row>
    <row r="6" spans="1:4" ht="34.5" customHeight="1">
      <c r="A6" s="228">
        <v>4</v>
      </c>
      <c r="B6" s="229" t="s">
        <v>433</v>
      </c>
      <c r="C6" s="230" t="s">
        <v>468</v>
      </c>
      <c r="D6" s="230" t="s">
        <v>535</v>
      </c>
    </row>
    <row r="7" spans="1:4" ht="34.5" customHeight="1">
      <c r="A7" s="228">
        <v>5</v>
      </c>
      <c r="B7" s="229" t="s">
        <v>434</v>
      </c>
      <c r="C7" s="230" t="s">
        <v>469</v>
      </c>
      <c r="D7" s="230" t="s">
        <v>536</v>
      </c>
    </row>
    <row r="8" spans="1:4" ht="34.5" customHeight="1">
      <c r="A8" s="228">
        <v>6</v>
      </c>
      <c r="B8" s="229" t="s">
        <v>435</v>
      </c>
      <c r="C8" s="230" t="s">
        <v>470</v>
      </c>
      <c r="D8" s="230" t="s">
        <v>502</v>
      </c>
    </row>
    <row r="9" spans="1:4" ht="34.5" customHeight="1">
      <c r="A9" s="228">
        <v>7</v>
      </c>
      <c r="B9" s="229" t="s">
        <v>436</v>
      </c>
      <c r="C9" s="230" t="s">
        <v>471</v>
      </c>
      <c r="D9" s="230" t="s">
        <v>503</v>
      </c>
    </row>
    <row r="10" spans="1:4" ht="34.5" customHeight="1">
      <c r="A10" s="228">
        <v>8</v>
      </c>
      <c r="B10" s="229" t="s">
        <v>437</v>
      </c>
      <c r="C10" s="230" t="s">
        <v>472</v>
      </c>
      <c r="D10" s="230" t="s">
        <v>504</v>
      </c>
    </row>
    <row r="11" spans="1:4" ht="34.5" customHeight="1">
      <c r="A11" s="228">
        <v>9</v>
      </c>
      <c r="B11" s="229" t="s">
        <v>473</v>
      </c>
      <c r="C11" s="447" t="s">
        <v>549</v>
      </c>
      <c r="D11" s="234" t="s">
        <v>534</v>
      </c>
    </row>
    <row r="12" spans="1:4" ht="34.5" customHeight="1">
      <c r="A12" s="228">
        <v>10</v>
      </c>
      <c r="B12" s="229" t="s">
        <v>438</v>
      </c>
      <c r="C12" s="230" t="s">
        <v>474</v>
      </c>
      <c r="D12" s="230" t="s">
        <v>506</v>
      </c>
    </row>
    <row r="13" spans="1:4" ht="34.5" customHeight="1">
      <c r="A13" s="228">
        <v>11</v>
      </c>
      <c r="B13" s="229" t="s">
        <v>439</v>
      </c>
      <c r="C13" s="230" t="s">
        <v>475</v>
      </c>
      <c r="D13" s="230" t="s">
        <v>540</v>
      </c>
    </row>
    <row r="14" spans="1:4" ht="34.5" customHeight="1">
      <c r="A14" s="228">
        <v>12</v>
      </c>
      <c r="B14" s="229" t="s">
        <v>440</v>
      </c>
      <c r="C14" s="230" t="s">
        <v>476</v>
      </c>
      <c r="D14" s="230" t="s">
        <v>539</v>
      </c>
    </row>
    <row r="15" spans="1:4" ht="34.5" customHeight="1">
      <c r="A15" s="228">
        <v>13</v>
      </c>
      <c r="B15" s="229" t="s">
        <v>441</v>
      </c>
      <c r="C15" s="230" t="s">
        <v>477</v>
      </c>
      <c r="D15" s="230" t="s">
        <v>537</v>
      </c>
    </row>
    <row r="16" spans="1:4" ht="34.5" customHeight="1">
      <c r="A16" s="228">
        <v>14</v>
      </c>
      <c r="B16" s="229" t="s">
        <v>442</v>
      </c>
      <c r="C16" s="230" t="s">
        <v>478</v>
      </c>
      <c r="D16" s="230" t="s">
        <v>507</v>
      </c>
    </row>
    <row r="17" spans="1:4" ht="34.5" customHeight="1">
      <c r="A17" s="228">
        <v>15</v>
      </c>
      <c r="B17" s="229" t="s">
        <v>443</v>
      </c>
      <c r="C17" s="230" t="s">
        <v>479</v>
      </c>
      <c r="D17" s="230" t="s">
        <v>508</v>
      </c>
    </row>
    <row r="18" spans="1:4" ht="34.5" customHeight="1">
      <c r="A18" s="228">
        <v>16</v>
      </c>
      <c r="B18" s="229" t="s">
        <v>444</v>
      </c>
      <c r="C18" s="230" t="s">
        <v>685</v>
      </c>
      <c r="D18" s="230" t="s">
        <v>509</v>
      </c>
    </row>
    <row r="19" spans="1:4" ht="34.5" customHeight="1">
      <c r="A19" s="228">
        <v>17</v>
      </c>
      <c r="B19" s="229" t="s">
        <v>445</v>
      </c>
      <c r="C19" s="230" t="s">
        <v>480</v>
      </c>
      <c r="D19" s="230" t="s">
        <v>510</v>
      </c>
    </row>
    <row r="20" spans="1:4" ht="34.5" customHeight="1">
      <c r="A20" s="228">
        <v>18</v>
      </c>
      <c r="B20" s="229" t="s">
        <v>446</v>
      </c>
      <c r="C20" s="230" t="s">
        <v>481</v>
      </c>
      <c r="D20" s="230" t="s">
        <v>511</v>
      </c>
    </row>
    <row r="21" spans="1:4" ht="34.5" customHeight="1">
      <c r="A21" s="228">
        <v>19</v>
      </c>
      <c r="B21" s="229" t="s">
        <v>686</v>
      </c>
      <c r="C21" s="230" t="s">
        <v>482</v>
      </c>
      <c r="D21" s="230" t="s">
        <v>538</v>
      </c>
    </row>
    <row r="22" spans="1:4" ht="34.5" customHeight="1">
      <c r="A22" s="228">
        <v>20</v>
      </c>
      <c r="B22" s="229" t="s">
        <v>447</v>
      </c>
      <c r="C22" s="230" t="s">
        <v>483</v>
      </c>
      <c r="D22" s="230" t="s">
        <v>512</v>
      </c>
    </row>
    <row r="23" spans="1:4" ht="34.5" customHeight="1">
      <c r="A23" s="228">
        <v>21</v>
      </c>
      <c r="B23" s="229" t="s">
        <v>684</v>
      </c>
      <c r="C23" s="230" t="s">
        <v>484</v>
      </c>
      <c r="D23" s="230" t="s">
        <v>513</v>
      </c>
    </row>
    <row r="24" spans="1:4" ht="34.5" customHeight="1">
      <c r="A24" s="228">
        <v>22</v>
      </c>
      <c r="B24" s="229" t="s">
        <v>448</v>
      </c>
      <c r="C24" s="230" t="s">
        <v>542</v>
      </c>
      <c r="D24" s="230" t="s">
        <v>514</v>
      </c>
    </row>
    <row r="25" spans="1:4" ht="34.5" customHeight="1">
      <c r="A25" s="228">
        <v>23</v>
      </c>
      <c r="B25" s="229" t="s">
        <v>449</v>
      </c>
      <c r="C25" s="230" t="s">
        <v>485</v>
      </c>
      <c r="D25" s="230" t="s">
        <v>515</v>
      </c>
    </row>
    <row r="26" spans="1:4" ht="46.5" customHeight="1">
      <c r="A26" s="228">
        <v>24</v>
      </c>
      <c r="B26" s="229" t="s">
        <v>450</v>
      </c>
      <c r="C26" s="546" t="s">
        <v>516</v>
      </c>
      <c r="D26" s="230" t="s">
        <v>517</v>
      </c>
    </row>
    <row r="27" spans="1:4" ht="34.5" customHeight="1">
      <c r="A27" s="228">
        <v>25</v>
      </c>
      <c r="B27" s="229" t="s">
        <v>451</v>
      </c>
      <c r="C27" s="230"/>
      <c r="D27" s="233" t="s">
        <v>518</v>
      </c>
    </row>
    <row r="28" spans="1:4" ht="34.5" customHeight="1">
      <c r="A28" s="228">
        <v>26</v>
      </c>
      <c r="B28" s="229" t="s">
        <v>452</v>
      </c>
      <c r="C28" s="230" t="s">
        <v>486</v>
      </c>
      <c r="D28" s="230" t="s">
        <v>519</v>
      </c>
    </row>
    <row r="29" spans="1:4" ht="34.5" customHeight="1">
      <c r="A29" s="228">
        <v>27</v>
      </c>
      <c r="B29" s="229" t="s">
        <v>453</v>
      </c>
      <c r="C29" s="230" t="s">
        <v>487</v>
      </c>
      <c r="D29" s="230" t="s">
        <v>520</v>
      </c>
    </row>
    <row r="30" spans="1:4" ht="34.5" customHeight="1">
      <c r="A30" s="228">
        <v>28</v>
      </c>
      <c r="B30" s="229" t="s">
        <v>454</v>
      </c>
      <c r="C30" s="230" t="s">
        <v>488</v>
      </c>
      <c r="D30" s="230" t="s">
        <v>521</v>
      </c>
    </row>
    <row r="31" spans="1:4" ht="34.5" customHeight="1">
      <c r="A31" s="228">
        <v>29</v>
      </c>
      <c r="B31" s="229" t="s">
        <v>455</v>
      </c>
      <c r="C31" s="230" t="s">
        <v>489</v>
      </c>
      <c r="D31" s="230" t="s">
        <v>522</v>
      </c>
    </row>
    <row r="32" spans="1:4" ht="34.5" customHeight="1">
      <c r="A32" s="228">
        <v>30</v>
      </c>
      <c r="B32" s="229" t="s">
        <v>456</v>
      </c>
      <c r="C32" s="230" t="s">
        <v>490</v>
      </c>
      <c r="D32" s="230" t="s">
        <v>523</v>
      </c>
    </row>
    <row r="33" spans="1:4" ht="34.5" customHeight="1">
      <c r="A33" s="228">
        <v>31</v>
      </c>
      <c r="B33" s="229" t="s">
        <v>457</v>
      </c>
      <c r="C33" s="230" t="s">
        <v>491</v>
      </c>
      <c r="D33" s="230" t="s">
        <v>524</v>
      </c>
    </row>
    <row r="34" spans="1:4" ht="34.5" customHeight="1">
      <c r="A34" s="228">
        <v>32</v>
      </c>
      <c r="B34" s="229" t="s">
        <v>458</v>
      </c>
      <c r="C34" s="230" t="s">
        <v>492</v>
      </c>
      <c r="D34" s="230" t="s">
        <v>525</v>
      </c>
    </row>
    <row r="35" spans="1:4" ht="34.5" customHeight="1">
      <c r="A35" s="228">
        <v>33</v>
      </c>
      <c r="B35" s="229" t="s">
        <v>459</v>
      </c>
      <c r="C35" s="230" t="s">
        <v>493</v>
      </c>
      <c r="D35" s="230" t="s">
        <v>526</v>
      </c>
    </row>
    <row r="36" spans="1:4" ht="34.5" customHeight="1">
      <c r="A36" s="228">
        <v>34</v>
      </c>
      <c r="B36" s="229" t="s">
        <v>460</v>
      </c>
      <c r="C36" s="230" t="s">
        <v>494</v>
      </c>
      <c r="D36" s="230" t="s">
        <v>527</v>
      </c>
    </row>
    <row r="37" spans="1:4" ht="34.5" customHeight="1">
      <c r="A37" s="228">
        <v>35</v>
      </c>
      <c r="B37" s="229" t="s">
        <v>461</v>
      </c>
      <c r="C37" s="230" t="s">
        <v>495</v>
      </c>
      <c r="D37" s="230" t="s">
        <v>528</v>
      </c>
    </row>
    <row r="38" spans="1:4" ht="34.5" customHeight="1">
      <c r="A38" s="228">
        <v>36</v>
      </c>
      <c r="B38" s="229" t="s">
        <v>462</v>
      </c>
      <c r="C38" s="230" t="s">
        <v>496</v>
      </c>
      <c r="D38" s="230" t="s">
        <v>529</v>
      </c>
    </row>
    <row r="39" spans="1:4" ht="34.5" customHeight="1">
      <c r="A39" s="228">
        <v>37</v>
      </c>
      <c r="B39" s="229" t="s">
        <v>463</v>
      </c>
      <c r="C39" s="230" t="s">
        <v>497</v>
      </c>
      <c r="D39" s="230" t="s">
        <v>530</v>
      </c>
    </row>
    <row r="40" spans="1:4" ht="34.5" customHeight="1">
      <c r="A40" s="228">
        <v>38</v>
      </c>
      <c r="B40" s="229" t="s">
        <v>464</v>
      </c>
      <c r="C40" s="230" t="s">
        <v>498</v>
      </c>
      <c r="D40" s="230" t="s">
        <v>531</v>
      </c>
    </row>
    <row r="41" spans="1:4" ht="34.5" customHeight="1">
      <c r="A41" s="228">
        <v>39</v>
      </c>
      <c r="B41" s="229" t="s">
        <v>465</v>
      </c>
      <c r="C41" s="230" t="s">
        <v>499</v>
      </c>
      <c r="D41" s="230" t="s">
        <v>532</v>
      </c>
    </row>
    <row r="42" spans="1:4" ht="34.5" customHeight="1">
      <c r="A42" s="228">
        <v>40</v>
      </c>
      <c r="B42" s="229" t="s">
        <v>466</v>
      </c>
      <c r="C42" s="230" t="s">
        <v>500</v>
      </c>
      <c r="D42" s="230" t="s">
        <v>505</v>
      </c>
    </row>
    <row r="43" spans="1:4" ht="34.5" customHeight="1">
      <c r="A43" s="228">
        <v>41</v>
      </c>
      <c r="B43" s="229" t="s">
        <v>467</v>
      </c>
      <c r="C43" s="230" t="s">
        <v>501</v>
      </c>
      <c r="D43" s="230" t="s">
        <v>533</v>
      </c>
    </row>
  </sheetData>
  <printOptions/>
  <pageMargins left="0.41" right="0.21" top="1" bottom="0.51" header="0.512" footer="0.51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 </cp:lastModifiedBy>
  <cp:lastPrinted>2008-02-13T04:54:26Z</cp:lastPrinted>
  <dcterms:created xsi:type="dcterms:W3CDTF">2002-12-04T06:43:31Z</dcterms:created>
  <dcterms:modified xsi:type="dcterms:W3CDTF">2009-01-05T00:20:18Z</dcterms:modified>
  <cp:category/>
  <cp:version/>
  <cp:contentType/>
  <cp:contentStatus/>
</cp:coreProperties>
</file>