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0">'業務概要・損益計算書'!$B$1:$P$51</definedName>
    <definedName name="_xlnm.Print_Area" localSheetId="1">'貸借対照表・資本的収支'!$B$1:$N$64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<sst xmlns="http://schemas.openxmlformats.org/spreadsheetml/2006/main" count="248" uniqueCount="222">
  <si>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</si>
  <si>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</si>
  <si>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</si>
  <si>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</si>
  <si>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</si>
  <si>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</si>
  <si>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</si>
  <si>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</si>
  <si>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</si>
  <si>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</si>
  <si>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</si>
  <si>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</si>
  <si>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</si>
  <si>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</si>
  <si>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</si>
  <si>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</si>
  <si>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</si>
  <si>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</si>
  <si>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</si>
  <si>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</si>
  <si>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</si>
  <si>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</si>
  <si>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</si>
  <si>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</si>
  <si>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</si>
  <si>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</si>
  <si>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</si>
  <si>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</si>
  <si>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</si>
  <si>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</si>
  <si>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</si>
  <si>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</si>
  <si>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</si>
  <si>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</si>
  <si>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</si>
  <si>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</si>
  <si>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</si>
  <si>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</si>
  <si>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</si>
  <si>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</si>
  <si>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</si>
  <si>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</si>
  <si>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</si>
  <si>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</si>
  <si>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</si>
  <si>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</si>
  <si>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</si>
  <si>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</si>
  <si>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</si>
  <si>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</si>
  <si>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</si>
  <si>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</si>
  <si>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</si>
  <si>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</si>
  <si>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</si>
  <si>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</si>
  <si>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</si>
  <si>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</si>
  <si>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</si>
  <si>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</si>
  <si>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</si>
  <si>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</si>
  <si>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</si>
  <si>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</si>
  <si>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</si>
  <si>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</si>
  <si>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</si>
  <si>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</si>
  <si>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</si>
  <si>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</si>
  <si>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</si>
  <si>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</si>
  <si>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</si>
  <si>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</si>
  <si>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</si>
  <si>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</si>
  <si>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</si>
  <si>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</si>
  <si>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</si>
  <si>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</si>
  <si>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</si>
  <si>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</si>
  <si>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</si>
  <si>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</si>
  <si>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</si>
  <si>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</si>
  <si>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</si>
  <si>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</si>
  <si>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</si>
  <si>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</si>
  <si>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</si>
  <si>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</si>
  <si>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</si>
  <si>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</si>
  <si>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</si>
  <si>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</si>
  <si>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</si>
  <si>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</si>
  <si>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</si>
  <si>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</si>
  <si>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</si>
  <si>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</si>
  <si>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</si>
  <si>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</si>
  <si>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</si>
  <si>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</si>
  <si>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</si>
  <si>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</si>
  <si>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</si>
  <si>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</si>
  <si>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</si>
  <si>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</si>
  <si>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</si>
  <si>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</si>
  <si>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</si>
  <si>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</si>
  <si>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</si>
  <si>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</si>
  <si>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</si>
  <si>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</si>
  <si>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</si>
  <si>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</si>
  <si>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</si>
  <si>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</si>
  <si>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</si>
  <si>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</si>
  <si>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</si>
  <si>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</si>
  <si>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</si>
  <si>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</si>
  <si>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</si>
  <si>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</si>
  <si>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</si>
  <si>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</si>
  <si>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</si>
  <si>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</si>
  <si>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</si>
  <si>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</si>
  <si>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</si>
  <si>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</si>
  <si>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</si>
  <si>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</si>
  <si>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</si>
  <si>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</si>
  <si>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</si>
  <si>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</si>
  <si>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</si>
  <si>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</si>
  <si>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</si>
  <si>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</si>
  <si>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</si>
  <si>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</si>
  <si>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</si>
  <si>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</si>
  <si>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</si>
  <si>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</si>
  <si>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</si>
  <si>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</si>
  <si>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</si>
  <si>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</si>
  <si>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</si>
  <si>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</si>
  <si>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</si>
  <si>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</si>
  <si>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</si>
  <si>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</si>
  <si>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</si>
  <si>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</si>
  <si>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</si>
  <si>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</si>
  <si>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</si>
  <si>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</si>
  <si>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</si>
  <si>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</si>
  <si>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</si>
  <si>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</si>
  <si>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</si>
  <si>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</si>
  <si>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</si>
  <si>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</si>
  <si>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</si>
  <si>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</si>
  <si>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</si>
  <si>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</si>
  <si>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</si>
  <si>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</si>
  <si>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</si>
  <si>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</si>
  <si>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</si>
  <si>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</si>
  <si>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</si>
  <si>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</si>
  <si>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</si>
  <si>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</si>
  <si>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</si>
  <si>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</si>
  <si>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</si>
  <si>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</si>
  <si>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</si>
  <si>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</si>
  <si>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</si>
  <si>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</si>
  <si>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</si>
  <si>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</si>
  <si>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</si>
  <si>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</si>
  <si>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</si>
  <si>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</si>
  <si>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</si>
  <si>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</si>
  <si>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</si>
  <si>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</si>
  <si>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</si>
  <si>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</si>
  <si>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</si>
  <si>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</si>
  <si>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19　　その他事業</t>
  </si>
  <si>
    <t>介護サービス施設整備事業　　法適用</t>
  </si>
  <si>
    <t xml:space="preserve">H12. 4. 1 </t>
  </si>
  <si>
    <t>計</t>
  </si>
  <si>
    <t>玉 城 町</t>
  </si>
  <si>
    <t>玉 城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</si>
</sst>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223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21" applyFont="1" applyBorder="1" applyAlignment="1">
      <alignment/>
      <protection/>
    </xf>
    <xf numFmtId="37" fontId="0" fillId="0" borderId="1" xfId="0" applyBorder="1" applyAlignment="1">
      <alignment horizontal="center" vertical="center"/>
    </xf>
    <xf numFmtId="37" fontId="6" fillId="0" borderId="0" xfId="0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7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22" applyNumberFormat="1" applyFont="1" applyBorder="1" applyAlignment="1">
      <alignment vertical="center"/>
      <protection/>
    </xf>
    <xf numFmtId="0" fontId="6" fillId="0" borderId="0" xfId="22" applyNumberFormat="1" applyFont="1" applyAlignment="1">
      <alignment vertical="center"/>
      <protection/>
    </xf>
    <xf numFmtId="0" fontId="6" fillId="0" borderId="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2" xfId="22" applyNumberFormat="1" applyFont="1" applyBorder="1" applyAlignment="1">
      <alignment vertical="center"/>
      <protection/>
    </xf>
    <xf numFmtId="0" fontId="6" fillId="0" borderId="0" xfId="22" applyNumberFormat="1" applyFont="1" applyBorder="1" applyAlignment="1">
      <alignment vertical="center"/>
      <protection/>
    </xf>
    <xf numFmtId="0" fontId="6" fillId="0" borderId="5" xfId="0" applyNumberFormat="1" applyFont="1" applyBorder="1" applyAlignment="1">
      <alignment vertical="center"/>
    </xf>
    <xf numFmtId="37" fontId="6" fillId="0" borderId="6" xfId="0" applyFont="1" applyBorder="1" applyAlignment="1" applyProtection="1">
      <alignment horizontal="center" vertical="center"/>
      <protection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8" xfId="0" applyFont="1" applyBorder="1" applyAlignment="1" applyProtection="1">
      <alignment vertical="center"/>
      <protection/>
    </xf>
    <xf numFmtId="37" fontId="6" fillId="0" borderId="0" xfId="0" applyFont="1" applyBorder="1" applyAlignment="1" applyProtection="1">
      <alignment vertical="center"/>
      <protection/>
    </xf>
    <xf numFmtId="37" fontId="6" fillId="0" borderId="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 applyProtection="1">
      <alignment vertical="center"/>
      <protection/>
    </xf>
    <xf numFmtId="178" fontId="6" fillId="0" borderId="1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5" xfId="0" applyNumberFormat="1" applyFont="1" applyBorder="1" applyAlignment="1" applyProtection="1">
      <alignment vertical="center"/>
      <protection/>
    </xf>
    <xf numFmtId="178" fontId="6" fillId="0" borderId="2" xfId="0" applyNumberFormat="1" applyFont="1" applyBorder="1" applyAlignment="1" applyProtection="1">
      <alignment vertical="center"/>
      <protection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3" xfId="0" applyNumberFormat="1" applyFont="1" applyBorder="1" applyAlignment="1" applyProtection="1">
      <alignment vertical="center"/>
      <protection/>
    </xf>
    <xf numFmtId="178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0" fontId="6" fillId="0" borderId="5" xfId="22" applyNumberFormat="1" applyFont="1" applyBorder="1" applyAlignment="1">
      <alignment vertical="center"/>
      <protection/>
    </xf>
    <xf numFmtId="0" fontId="6" fillId="0" borderId="0" xfId="22" applyNumberFormat="1" applyFont="1" applyAlignment="1" quotePrefix="1">
      <alignment horizontal="left" vertical="center"/>
      <protection/>
    </xf>
    <xf numFmtId="0" fontId="6" fillId="0" borderId="28" xfId="22" applyNumberFormat="1" applyFont="1" applyBorder="1" applyAlignment="1">
      <alignment vertical="center"/>
      <protection/>
    </xf>
    <xf numFmtId="0" fontId="6" fillId="0" borderId="28" xfId="22" applyNumberFormat="1" applyFont="1" applyBorder="1" applyAlignment="1" quotePrefix="1">
      <alignment horizontal="left" vertical="center"/>
      <protection/>
    </xf>
    <xf numFmtId="0" fontId="6" fillId="0" borderId="29" xfId="22" applyNumberFormat="1" applyFont="1" applyBorder="1" applyAlignment="1">
      <alignment vertical="center"/>
      <protection/>
    </xf>
    <xf numFmtId="0" fontId="6" fillId="0" borderId="13" xfId="22" applyNumberFormat="1" applyFont="1" applyBorder="1" applyAlignment="1">
      <alignment vertical="center"/>
      <protection/>
    </xf>
    <xf numFmtId="0" fontId="6" fillId="0" borderId="5" xfId="22" applyNumberFormat="1" applyFont="1" applyBorder="1" applyAlignment="1" quotePrefix="1">
      <alignment horizontal="left" vertical="center"/>
      <protection/>
    </xf>
    <xf numFmtId="0" fontId="6" fillId="0" borderId="3" xfId="22" applyNumberFormat="1" applyFont="1" applyBorder="1" applyAlignment="1">
      <alignment vertical="center"/>
      <protection/>
    </xf>
    <xf numFmtId="0" fontId="6" fillId="0" borderId="6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31" xfId="0" applyNumberFormat="1" applyFont="1" applyBorder="1" applyAlignment="1" quotePrefix="1">
      <alignment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 quotePrefix="1">
      <alignment horizontal="left" vertical="center"/>
    </xf>
    <xf numFmtId="0" fontId="6" fillId="0" borderId="35" xfId="0" applyNumberFormat="1" applyFont="1" applyBorder="1" applyAlignment="1" quotePrefix="1">
      <alignment horizontal="left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 quotePrefix="1">
      <alignment horizontal="left" vertical="center"/>
    </xf>
    <xf numFmtId="0" fontId="6" fillId="0" borderId="2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 quotePrefix="1">
      <alignment horizontal="left" vertical="center"/>
    </xf>
    <xf numFmtId="0" fontId="6" fillId="0" borderId="1" xfId="0" applyNumberFormat="1" applyFont="1" applyBorder="1" applyAlignment="1" quotePrefix="1">
      <alignment horizontal="left" vertical="center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41" xfId="0" applyNumberFormat="1" applyFont="1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 quotePrefix="1">
      <alignment horizontal="left" vertical="center"/>
    </xf>
    <xf numFmtId="0" fontId="6" fillId="0" borderId="44" xfId="0" applyNumberFormat="1" applyFont="1" applyBorder="1" applyAlignment="1" quotePrefix="1">
      <alignment horizontal="left" vertical="center"/>
    </xf>
    <xf numFmtId="0" fontId="6" fillId="0" borderId="45" xfId="0" applyNumberFormat="1" applyFont="1" applyBorder="1" applyAlignment="1">
      <alignment horizontal="center" vertical="center"/>
    </xf>
    <xf numFmtId="178" fontId="6" fillId="0" borderId="13" xfId="22" applyNumberFormat="1" applyFont="1" applyBorder="1" applyAlignment="1" applyProtection="1">
      <alignment vertical="center"/>
      <protection/>
    </xf>
    <xf numFmtId="178" fontId="6" fillId="0" borderId="7" xfId="22" applyNumberFormat="1" applyFont="1" applyBorder="1" applyAlignment="1" applyProtection="1">
      <alignment vertical="center"/>
      <protection/>
    </xf>
    <xf numFmtId="178" fontId="6" fillId="0" borderId="46" xfId="22" applyNumberFormat="1" applyFont="1" applyBorder="1" applyAlignment="1" applyProtection="1">
      <alignment vertical="center"/>
      <protection/>
    </xf>
    <xf numFmtId="178" fontId="6" fillId="0" borderId="15" xfId="22" applyNumberFormat="1" applyFont="1" applyBorder="1" applyAlignment="1" applyProtection="1">
      <alignment vertical="center"/>
      <protection/>
    </xf>
    <xf numFmtId="178" fontId="6" fillId="0" borderId="9" xfId="22" applyNumberFormat="1" applyFont="1" applyBorder="1" applyAlignment="1" applyProtection="1">
      <alignment vertical="center"/>
      <protection/>
    </xf>
    <xf numFmtId="178" fontId="6" fillId="0" borderId="47" xfId="22" applyNumberFormat="1" applyFont="1" applyBorder="1" applyAlignment="1" applyProtection="1">
      <alignment vertical="center"/>
      <protection/>
    </xf>
    <xf numFmtId="178" fontId="6" fillId="0" borderId="12" xfId="22" applyNumberFormat="1" applyFont="1" applyBorder="1" applyAlignment="1" applyProtection="1">
      <alignment vertical="center"/>
      <protection/>
    </xf>
    <xf numFmtId="178" fontId="6" fillId="0" borderId="2" xfId="22" applyNumberFormat="1" applyFont="1" applyBorder="1" applyAlignment="1" applyProtection="1">
      <alignment vertical="center"/>
      <protection/>
    </xf>
    <xf numFmtId="178" fontId="6" fillId="0" borderId="10" xfId="22" applyNumberFormat="1" applyFont="1" applyBorder="1" applyAlignment="1" applyProtection="1">
      <alignment vertical="center"/>
      <protection/>
    </xf>
    <xf numFmtId="178" fontId="6" fillId="0" borderId="48" xfId="22" applyNumberFormat="1" applyFont="1" applyBorder="1" applyAlignment="1" applyProtection="1">
      <alignment vertical="center"/>
      <protection/>
    </xf>
    <xf numFmtId="178" fontId="6" fillId="0" borderId="2" xfId="22" applyNumberFormat="1" applyFont="1" applyBorder="1" applyAlignment="1">
      <alignment vertical="center"/>
      <protection/>
    </xf>
    <xf numFmtId="178" fontId="6" fillId="0" borderId="10" xfId="22" applyNumberFormat="1" applyFont="1" applyBorder="1" applyAlignment="1">
      <alignment vertical="center"/>
      <protection/>
    </xf>
    <xf numFmtId="178" fontId="6" fillId="0" borderId="48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 applyProtection="1">
      <alignment vertical="center"/>
      <protection/>
    </xf>
    <xf numFmtId="178" fontId="6" fillId="0" borderId="26" xfId="22" applyNumberFormat="1" applyFont="1" applyBorder="1" applyAlignment="1" applyProtection="1">
      <alignment vertical="center"/>
      <protection/>
    </xf>
    <xf numFmtId="178" fontId="6" fillId="0" borderId="49" xfId="22" applyNumberFormat="1" applyFont="1" applyBorder="1" applyAlignment="1" applyProtection="1">
      <alignment vertical="center"/>
      <protection/>
    </xf>
    <xf numFmtId="37" fontId="7" fillId="0" borderId="0" xfId="0" applyFont="1" applyAlignment="1" quotePrefix="1">
      <alignment horizontal="left" vertical="center"/>
    </xf>
    <xf numFmtId="0" fontId="0" fillId="0" borderId="0" xfId="23" applyAlignment="1">
      <alignment vertical="center"/>
      <protection/>
    </xf>
    <xf numFmtId="0" fontId="0" fillId="0" borderId="4" xfId="23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2" xfId="23" applyBorder="1" applyAlignment="1">
      <alignment vertical="center"/>
      <protection/>
    </xf>
    <xf numFmtId="37" fontId="0" fillId="0" borderId="50" xfId="0" applyBorder="1" applyAlignment="1">
      <alignment vertical="center"/>
    </xf>
    <xf numFmtId="0" fontId="0" fillId="0" borderId="2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37" fontId="0" fillId="0" borderId="51" xfId="0" applyBorder="1" applyAlignment="1">
      <alignment vertical="center"/>
    </xf>
    <xf numFmtId="37" fontId="0" fillId="0" borderId="48" xfId="0" applyBorder="1" applyAlignment="1">
      <alignment vertical="center"/>
    </xf>
    <xf numFmtId="37" fontId="0" fillId="0" borderId="1" xfId="0" applyBorder="1" applyAlignment="1">
      <alignment vertical="center"/>
    </xf>
    <xf numFmtId="37" fontId="0" fillId="0" borderId="48" xfId="0" applyBorder="1" applyAlignment="1">
      <alignment horizontal="center" vertical="center"/>
    </xf>
    <xf numFmtId="0" fontId="0" fillId="0" borderId="3" xfId="23" applyBorder="1" applyAlignment="1">
      <alignment vertical="center"/>
      <protection/>
    </xf>
    <xf numFmtId="37" fontId="0" fillId="0" borderId="49" xfId="0" applyBorder="1" applyAlignment="1">
      <alignment vertical="center"/>
    </xf>
    <xf numFmtId="0" fontId="0" fillId="0" borderId="3" xfId="21" applyBorder="1" applyAlignment="1">
      <alignment vertical="center"/>
      <protection/>
    </xf>
    <xf numFmtId="37" fontId="0" fillId="0" borderId="52" xfId="0" applyBorder="1" applyAlignment="1">
      <alignment vertical="center"/>
    </xf>
    <xf numFmtId="37" fontId="0" fillId="0" borderId="13" xfId="0" applyBorder="1" applyAlignment="1" quotePrefix="1">
      <alignment horizontal="left" vertical="center"/>
    </xf>
    <xf numFmtId="37" fontId="0" fillId="0" borderId="5" xfId="0" applyBorder="1" applyAlignment="1">
      <alignment vertical="center"/>
    </xf>
    <xf numFmtId="37" fontId="0" fillId="0" borderId="6" xfId="0" applyBorder="1" applyAlignment="1" quotePrefix="1">
      <alignment horizontal="left" vertical="center"/>
    </xf>
    <xf numFmtId="37" fontId="0" fillId="0" borderId="30" xfId="0" applyBorder="1" applyAlignment="1">
      <alignment vertical="center"/>
    </xf>
    <xf numFmtId="37" fontId="4" fillId="0" borderId="53" xfId="0" applyFont="1" applyBorder="1" applyAlignment="1">
      <alignment horizontal="center" vertical="center" wrapText="1"/>
    </xf>
    <xf numFmtId="0" fontId="0" fillId="0" borderId="5" xfId="23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28" xfId="2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13" xfId="23" applyBorder="1" applyAlignment="1">
      <alignment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0" fillId="0" borderId="13" xfId="21" applyBorder="1" applyAlignment="1">
      <alignment vertical="center"/>
      <protection/>
    </xf>
    <xf numFmtId="0" fontId="0" fillId="0" borderId="54" xfId="21" applyBorder="1" applyAlignment="1">
      <alignment vertical="center"/>
      <protection/>
    </xf>
    <xf numFmtId="37" fontId="0" fillId="0" borderId="54" xfId="21" applyNumberFormat="1" applyBorder="1" applyAlignment="1" applyProtection="1">
      <alignment vertical="center"/>
      <protection/>
    </xf>
    <xf numFmtId="37" fontId="0" fillId="0" borderId="0" xfId="21" applyNumberFormat="1" applyBorder="1" applyAlignment="1" applyProtection="1">
      <alignment vertical="center"/>
      <protection/>
    </xf>
    <xf numFmtId="0" fontId="0" fillId="0" borderId="0" xfId="23" applyFont="1" applyBorder="1" applyAlignment="1">
      <alignment/>
      <protection/>
    </xf>
    <xf numFmtId="0" fontId="6" fillId="0" borderId="0" xfId="0" applyNumberFormat="1" applyFont="1" applyAlignment="1">
      <alignment/>
    </xf>
    <xf numFmtId="178" fontId="4" fillId="0" borderId="55" xfId="0" applyNumberFormat="1" applyFont="1" applyBorder="1" applyAlignment="1">
      <alignment vertical="center"/>
    </xf>
    <xf numFmtId="178" fontId="0" fillId="0" borderId="46" xfId="23" applyNumberFormat="1" applyBorder="1" applyAlignment="1" applyProtection="1">
      <alignment vertical="center"/>
      <protection/>
    </xf>
    <xf numFmtId="178" fontId="0" fillId="0" borderId="47" xfId="23" applyNumberFormat="1" applyBorder="1" applyAlignment="1" applyProtection="1">
      <alignment vertical="center"/>
      <protection/>
    </xf>
    <xf numFmtId="178" fontId="0" fillId="0" borderId="46" xfId="23" applyNumberFormat="1" applyBorder="1" applyAlignment="1">
      <alignment vertical="center"/>
      <protection/>
    </xf>
    <xf numFmtId="178" fontId="0" fillId="0" borderId="49" xfId="23" applyNumberFormat="1" applyBorder="1" applyAlignment="1">
      <alignment vertical="center"/>
      <protection/>
    </xf>
    <xf numFmtId="178" fontId="0" fillId="0" borderId="56" xfId="21" applyNumberFormat="1" applyBorder="1" applyAlignment="1" applyProtection="1">
      <alignment vertical="center"/>
      <protection/>
    </xf>
    <xf numFmtId="178" fontId="0" fillId="0" borderId="16" xfId="21" applyNumberFormat="1" applyBorder="1" applyAlignment="1" applyProtection="1">
      <alignment vertical="center"/>
      <protection/>
    </xf>
    <xf numFmtId="178" fontId="0" fillId="0" borderId="40" xfId="21" applyNumberFormat="1" applyBorder="1" applyAlignment="1" applyProtection="1">
      <alignment vertical="center"/>
      <protection/>
    </xf>
    <xf numFmtId="178" fontId="0" fillId="0" borderId="57" xfId="21" applyNumberFormat="1" applyBorder="1" applyAlignment="1" applyProtection="1">
      <alignment vertical="center"/>
      <protection/>
    </xf>
    <xf numFmtId="178" fontId="0" fillId="0" borderId="14" xfId="21" applyNumberFormat="1" applyBorder="1" applyAlignment="1" applyProtection="1">
      <alignment vertical="center"/>
      <protection/>
    </xf>
    <xf numFmtId="178" fontId="0" fillId="0" borderId="58" xfId="21" applyNumberFormat="1" applyBorder="1" applyAlignment="1" applyProtection="1">
      <alignment vertical="center"/>
      <protection/>
    </xf>
    <xf numFmtId="178" fontId="0" fillId="0" borderId="31" xfId="21" applyNumberFormat="1" applyBorder="1" applyAlignment="1" applyProtection="1">
      <alignment vertical="center"/>
      <protection/>
    </xf>
    <xf numFmtId="178" fontId="0" fillId="0" borderId="17" xfId="21" applyNumberFormat="1" applyBorder="1" applyAlignment="1" applyProtection="1">
      <alignment vertical="center"/>
      <protection/>
    </xf>
    <xf numFmtId="178" fontId="0" fillId="0" borderId="1" xfId="21" applyNumberFormat="1" applyBorder="1" applyAlignment="1" applyProtection="1">
      <alignment vertical="center"/>
      <protection/>
    </xf>
    <xf numFmtId="178" fontId="0" fillId="0" borderId="56" xfId="21" applyNumberFormat="1" applyBorder="1" applyAlignment="1">
      <alignment vertical="center"/>
      <protection/>
    </xf>
    <xf numFmtId="178" fontId="0" fillId="0" borderId="16" xfId="21" applyNumberFormat="1" applyBorder="1" applyAlignment="1">
      <alignment vertical="center"/>
      <protection/>
    </xf>
    <xf numFmtId="178" fontId="0" fillId="0" borderId="40" xfId="21" applyNumberFormat="1" applyBorder="1" applyAlignment="1">
      <alignment vertical="center"/>
      <protection/>
    </xf>
    <xf numFmtId="178" fontId="0" fillId="0" borderId="52" xfId="21" applyNumberFormat="1" applyBorder="1" applyAlignment="1" applyProtection="1">
      <alignment vertical="center"/>
      <protection/>
    </xf>
    <xf numFmtId="0" fontId="0" fillId="0" borderId="57" xfId="21" applyBorder="1" applyAlignment="1">
      <alignment horizontal="center" vertical="center"/>
      <protection/>
    </xf>
    <xf numFmtId="37" fontId="4" fillId="0" borderId="59" xfId="0" applyFont="1" applyBorder="1" applyAlignment="1">
      <alignment vertical="center" wrapText="1"/>
    </xf>
    <xf numFmtId="37" fontId="4" fillId="0" borderId="8" xfId="0" applyFont="1" applyBorder="1" applyAlignment="1">
      <alignment horizontal="left" vertical="center" wrapText="1"/>
    </xf>
    <xf numFmtId="0" fontId="6" fillId="0" borderId="60" xfId="0" applyNumberFormat="1" applyFont="1" applyBorder="1" applyAlignment="1">
      <alignment horizontal="center" vertical="center" textRotation="255"/>
    </xf>
    <xf numFmtId="37" fontId="6" fillId="0" borderId="0" xfId="0" applyFont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0" fontId="6" fillId="0" borderId="50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6" fillId="0" borderId="32" xfId="0" applyNumberFormat="1" applyFont="1" applyBorder="1" applyAlignment="1" quotePrefix="1">
      <alignment horizontal="center" vertical="center" textRotation="255"/>
    </xf>
    <xf numFmtId="0" fontId="0" fillId="0" borderId="33" xfId="0" applyNumberFormat="1" applyBorder="1" applyAlignment="1">
      <alignment vertical="center" textRotation="255"/>
    </xf>
    <xf numFmtId="0" fontId="0" fillId="0" borderId="61" xfId="0" applyNumberFormat="1" applyBorder="1" applyAlignment="1">
      <alignment vertical="center" textRotation="255"/>
    </xf>
    <xf numFmtId="0" fontId="3" fillId="0" borderId="62" xfId="0" applyNumberFormat="1" applyFont="1" applyBorder="1" applyAlignment="1">
      <alignment vertical="center" textRotation="255" wrapText="1"/>
    </xf>
    <xf numFmtId="0" fontId="3" fillId="0" borderId="60" xfId="0" applyNumberFormat="1" applyFont="1" applyBorder="1" applyAlignment="1">
      <alignment vertical="center" textRotation="255" wrapText="1"/>
    </xf>
    <xf numFmtId="0" fontId="6" fillId="0" borderId="63" xfId="0" applyNumberFormat="1" applyFont="1" applyBorder="1" applyAlignment="1" quotePrefix="1">
      <alignment horizontal="center" vertical="center" textRotation="255"/>
    </xf>
    <xf numFmtId="0" fontId="6" fillId="0" borderId="64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vertical="center" wrapText="1"/>
    </xf>
    <xf numFmtId="0" fontId="0" fillId="0" borderId="65" xfId="0" applyNumberFormat="1" applyFont="1" applyBorder="1" applyAlignment="1">
      <alignment vertical="center" wrapText="1"/>
    </xf>
    <xf numFmtId="0" fontId="6" fillId="0" borderId="42" xfId="0" applyNumberFormat="1" applyFont="1" applyBorder="1" applyAlignment="1" quotePrefix="1">
      <alignment horizontal="left" vertical="center" wrapText="1"/>
    </xf>
    <xf numFmtId="0" fontId="6" fillId="0" borderId="66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horizontal="center" vertical="center" textRotation="255" wrapText="1"/>
    </xf>
    <xf numFmtId="0" fontId="0" fillId="0" borderId="69" xfId="0" applyNumberFormat="1" applyFont="1" applyBorder="1" applyAlignment="1">
      <alignment horizontal="center" vertical="center" textRotation="255" wrapText="1"/>
    </xf>
    <xf numFmtId="0" fontId="3" fillId="0" borderId="68" xfId="0" applyNumberFormat="1" applyFont="1" applyBorder="1" applyAlignment="1">
      <alignment horizontal="center" vertical="center" textRotation="255" wrapText="1"/>
    </xf>
    <xf numFmtId="0" fontId="3" fillId="0" borderId="69" xfId="0" applyNumberFormat="1" applyFont="1" applyBorder="1" applyAlignment="1">
      <alignment horizontal="center" vertical="center" textRotation="255" wrapText="1"/>
    </xf>
    <xf numFmtId="0" fontId="3" fillId="0" borderId="68" xfId="0" applyNumberFormat="1" applyFont="1" applyBorder="1" applyAlignment="1" quotePrefix="1">
      <alignment vertical="center" textRotation="255" wrapText="1"/>
    </xf>
    <xf numFmtId="0" fontId="3" fillId="0" borderId="69" xfId="0" applyNumberFormat="1" applyFont="1" applyBorder="1" applyAlignment="1">
      <alignment vertical="center" textRotation="255" wrapText="1"/>
    </xf>
    <xf numFmtId="0" fontId="3" fillId="0" borderId="68" xfId="0" applyNumberFormat="1" applyFont="1" applyBorder="1" applyAlignment="1" quotePrefix="1">
      <alignment horizontal="left" vertical="center" textRotation="255" wrapText="1"/>
    </xf>
    <xf numFmtId="0" fontId="0" fillId="0" borderId="68" xfId="0" applyNumberFormat="1" applyFont="1" applyBorder="1" applyAlignment="1" quotePrefix="1">
      <alignment horizontal="center" vertical="center" textRotation="255" wrapText="1"/>
    </xf>
    <xf numFmtId="0" fontId="3" fillId="0" borderId="68" xfId="0" applyNumberFormat="1" applyFont="1" applyBorder="1" applyAlignment="1" quotePrefix="1">
      <alignment horizontal="center" vertical="center" textRotation="255" wrapText="1"/>
    </xf>
    <xf numFmtId="0" fontId="6" fillId="0" borderId="70" xfId="0" applyNumberFormat="1" applyFont="1" applyBorder="1" applyAlignment="1" quotePrefix="1">
      <alignment horizontal="left" vertical="center" wrapText="1"/>
    </xf>
    <xf numFmtId="0" fontId="6" fillId="0" borderId="26" xfId="0" applyNumberFormat="1" applyFont="1" applyBorder="1" applyAlignment="1">
      <alignment vertical="center" wrapText="1"/>
    </xf>
    <xf numFmtId="0" fontId="6" fillId="0" borderId="71" xfId="0" applyNumberFormat="1" applyFont="1" applyBorder="1" applyAlignment="1" quotePrefix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 quotePrefix="1">
      <alignment horizontal="left" vertical="center" wrapText="1"/>
    </xf>
    <xf numFmtId="0" fontId="6" fillId="0" borderId="73" xfId="0" applyNumberFormat="1" applyFont="1" applyBorder="1" applyAlignment="1">
      <alignment vertical="center" wrapText="1"/>
    </xf>
    <xf numFmtId="0" fontId="5" fillId="0" borderId="72" xfId="0" applyNumberFormat="1" applyFont="1" applyBorder="1" applyAlignment="1" applyProtection="1">
      <alignment horizontal="left" vertical="center" wrapText="1"/>
      <protection/>
    </xf>
    <xf numFmtId="0" fontId="6" fillId="0" borderId="31" xfId="0" applyNumberFormat="1" applyFont="1" applyBorder="1" applyAlignment="1">
      <alignment vertical="center" wrapText="1"/>
    </xf>
    <xf numFmtId="0" fontId="5" fillId="0" borderId="7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>
      <alignment vertical="center" wrapText="1"/>
    </xf>
    <xf numFmtId="0" fontId="6" fillId="0" borderId="74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37" fontId="0" fillId="0" borderId="71" xfId="0" applyBorder="1" applyAlignment="1">
      <alignment horizontal="center" vertical="center"/>
    </xf>
    <xf numFmtId="37" fontId="0" fillId="0" borderId="51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0" fillId="0" borderId="52" xfId="0" applyBorder="1" applyAlignment="1">
      <alignment horizontal="center" vertical="center"/>
    </xf>
    <xf numFmtId="178" fontId="0" fillId="0" borderId="78" xfId="21" applyNumberFormat="1" applyBorder="1" applyAlignment="1" applyProtection="1">
      <alignment vertical="center"/>
      <protection/>
    </xf>
    <xf numFmtId="178" fontId="0" fillId="0" borderId="79" xfId="0" applyNumberFormat="1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ｿﾉ他資本" xfId="21"/>
    <cellStyle name="標準_ｿﾉ他損益" xfId="22"/>
    <cellStyle name="標準_ｿﾉ他貸借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51"/>
  <sheetViews>
    <sheetView showGridLines="0" showZeros="0" tabSelected="1" view="pageBreakPreview" zoomScale="55" zoomScaleNormal="75" zoomScaleSheetLayoutView="55" workbookViewId="0" topLeftCell="A1">
      <pane ySplit="11" topLeftCell="BM12" activePane="bottomLeft" state="frozen"/>
      <selection pane="topLeft" activeCell="B1" sqref="B1"/>
      <selection pane="bottomLeft" activeCell="B1" sqref="B1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4" width="10.66015625" style="10" customWidth="1"/>
    <col min="225" max="16384" width="12.66015625" style="10" customWidth="1"/>
  </cols>
  <sheetData>
    <row r="1" spans="2:16" ht="54.75" customHeight="1">
      <c r="B1" s="9" t="s">
        <v>216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217</v>
      </c>
      <c r="F2" s="8"/>
      <c r="G2" s="8"/>
      <c r="H2" s="8"/>
      <c r="I2" s="8"/>
      <c r="J2" s="8"/>
      <c r="K2" s="11" t="s">
        <v>217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42" t="s">
        <v>208</v>
      </c>
    </row>
    <row r="5" spans="1:16" ht="24.75" customHeight="1">
      <c r="A5" s="12"/>
      <c r="B5" s="16"/>
      <c r="C5" s="12"/>
      <c r="D5" s="12"/>
      <c r="E5" s="12"/>
      <c r="F5" s="209" t="s">
        <v>221</v>
      </c>
      <c r="G5" s="210"/>
      <c r="H5" s="206" t="s">
        <v>207</v>
      </c>
      <c r="I5" s="17"/>
      <c r="J5" s="12"/>
      <c r="K5" s="18"/>
      <c r="L5" s="15"/>
      <c r="M5" s="15"/>
      <c r="N5" s="209" t="s">
        <v>221</v>
      </c>
      <c r="O5" s="196"/>
      <c r="P5" s="167" t="s">
        <v>207</v>
      </c>
    </row>
    <row r="6" spans="1:16" ht="24.75" customHeight="1">
      <c r="A6" s="12"/>
      <c r="B6" s="16"/>
      <c r="C6" s="12" t="s">
        <v>1</v>
      </c>
      <c r="D6" s="12"/>
      <c r="E6" s="12"/>
      <c r="F6" s="211"/>
      <c r="G6" s="212"/>
      <c r="H6" s="207"/>
      <c r="I6" s="17"/>
      <c r="J6" s="12"/>
      <c r="K6" s="18"/>
      <c r="L6" s="15"/>
      <c r="M6" s="15" t="s">
        <v>53</v>
      </c>
      <c r="N6" s="211"/>
      <c r="O6" s="214"/>
      <c r="P6" s="168"/>
    </row>
    <row r="7" spans="1:16" ht="24.75" customHeight="1">
      <c r="A7" s="12"/>
      <c r="B7" s="16"/>
      <c r="C7" s="12"/>
      <c r="D7" s="12"/>
      <c r="E7" s="12"/>
      <c r="F7" s="211"/>
      <c r="G7" s="212"/>
      <c r="H7" s="207"/>
      <c r="I7" s="17"/>
      <c r="J7" s="12"/>
      <c r="K7" s="18"/>
      <c r="L7" s="15"/>
      <c r="M7" s="15"/>
      <c r="N7" s="211"/>
      <c r="O7" s="214"/>
      <c r="P7" s="168"/>
    </row>
    <row r="8" spans="1:16" ht="24.75" customHeight="1">
      <c r="A8" s="12"/>
      <c r="B8" s="16"/>
      <c r="C8" s="12"/>
      <c r="D8" s="12"/>
      <c r="E8" s="12"/>
      <c r="F8" s="211"/>
      <c r="G8" s="212"/>
      <c r="H8" s="207"/>
      <c r="I8" s="17"/>
      <c r="J8" s="12"/>
      <c r="K8" s="18"/>
      <c r="L8" s="15" t="s">
        <v>6</v>
      </c>
      <c r="M8" s="15"/>
      <c r="N8" s="211"/>
      <c r="O8" s="214"/>
      <c r="P8" s="168"/>
    </row>
    <row r="9" spans="1:16" ht="24.75" customHeight="1" thickBot="1">
      <c r="A9" s="12"/>
      <c r="B9" s="16"/>
      <c r="C9" s="17"/>
      <c r="D9" s="17"/>
      <c r="E9" s="17"/>
      <c r="F9" s="197"/>
      <c r="G9" s="213"/>
      <c r="H9" s="207"/>
      <c r="I9" s="17"/>
      <c r="J9" s="12"/>
      <c r="K9" s="18"/>
      <c r="L9" s="19"/>
      <c r="M9" s="19"/>
      <c r="N9" s="197"/>
      <c r="O9" s="199"/>
      <c r="P9" s="168"/>
    </row>
    <row r="10" spans="1:16" ht="24.75" customHeight="1">
      <c r="A10" s="12"/>
      <c r="B10" s="16" t="s">
        <v>2</v>
      </c>
      <c r="C10" s="12"/>
      <c r="D10" s="12"/>
      <c r="E10" s="12"/>
      <c r="F10" s="202" t="s">
        <v>209</v>
      </c>
      <c r="G10" s="204" t="s">
        <v>210</v>
      </c>
      <c r="H10" s="207"/>
      <c r="I10" s="1"/>
      <c r="J10" s="12"/>
      <c r="K10" s="194" t="s">
        <v>169</v>
      </c>
      <c r="L10" s="195"/>
      <c r="M10" s="196"/>
      <c r="N10" s="200" t="s">
        <v>211</v>
      </c>
      <c r="O10" s="192" t="s">
        <v>212</v>
      </c>
      <c r="P10" s="168"/>
    </row>
    <row r="11" spans="1:19" ht="24.75" customHeight="1" thickBot="1">
      <c r="A11" s="12"/>
      <c r="B11" s="16"/>
      <c r="C11" s="20"/>
      <c r="D11" s="20"/>
      <c r="E11" s="20"/>
      <c r="F11" s="203"/>
      <c r="G11" s="205"/>
      <c r="H11" s="208"/>
      <c r="I11" s="2"/>
      <c r="J11" s="12"/>
      <c r="K11" s="197"/>
      <c r="L11" s="198"/>
      <c r="M11" s="199"/>
      <c r="N11" s="201"/>
      <c r="O11" s="193"/>
      <c r="P11" s="169"/>
      <c r="R11" s="165"/>
      <c r="S11" s="165"/>
    </row>
    <row r="12" spans="1:19" ht="27.75" customHeight="1">
      <c r="A12" s="12"/>
      <c r="B12" s="62" t="s">
        <v>131</v>
      </c>
      <c r="C12" s="63"/>
      <c r="D12" s="63"/>
      <c r="E12" s="63"/>
      <c r="F12" s="21" t="s">
        <v>218</v>
      </c>
      <c r="G12" s="22" t="s">
        <v>214</v>
      </c>
      <c r="H12" s="23"/>
      <c r="I12" s="24"/>
      <c r="J12" s="5"/>
      <c r="K12" s="18" t="s">
        <v>54</v>
      </c>
      <c r="L12" s="54"/>
      <c r="M12" s="54"/>
      <c r="N12" s="89">
        <f>N13+N19</f>
        <v>308051</v>
      </c>
      <c r="O12" s="90">
        <f>O13+O19</f>
        <v>28045</v>
      </c>
      <c r="P12" s="91">
        <f>+N12+O12</f>
        <v>336096</v>
      </c>
      <c r="R12" s="5"/>
      <c r="S12" s="166"/>
    </row>
    <row r="13" spans="1:19" ht="27.75" customHeight="1">
      <c r="A13" s="12"/>
      <c r="B13" s="16" t="s">
        <v>170</v>
      </c>
      <c r="C13" s="20"/>
      <c r="D13" s="20"/>
      <c r="E13" s="20"/>
      <c r="F13" s="30"/>
      <c r="G13" s="31"/>
      <c r="H13" s="32"/>
      <c r="I13" s="25"/>
      <c r="J13" s="5"/>
      <c r="K13" s="18"/>
      <c r="L13" s="55" t="s">
        <v>171</v>
      </c>
      <c r="M13" s="56"/>
      <c r="N13" s="92">
        <f>SUM(N14:N18)</f>
        <v>297431</v>
      </c>
      <c r="O13" s="93">
        <f>SUM(O14:O18)</f>
        <v>27861</v>
      </c>
      <c r="P13" s="94">
        <f>+N13+O13</f>
        <v>325292</v>
      </c>
      <c r="R13" s="5"/>
      <c r="S13" s="166"/>
    </row>
    <row r="14" spans="1:19" ht="27.75" customHeight="1">
      <c r="A14" s="12"/>
      <c r="B14" s="64" t="s">
        <v>132</v>
      </c>
      <c r="C14" s="65"/>
      <c r="D14" s="26" t="s">
        <v>213</v>
      </c>
      <c r="E14" s="66"/>
      <c r="F14" s="33">
        <v>0</v>
      </c>
      <c r="G14" s="34">
        <v>0</v>
      </c>
      <c r="H14" s="35">
        <f>SUM(F14:G14)</f>
        <v>0</v>
      </c>
      <c r="I14" s="17"/>
      <c r="J14" s="5"/>
      <c r="K14" s="18"/>
      <c r="L14" s="15"/>
      <c r="M14" s="57" t="s">
        <v>172</v>
      </c>
      <c r="N14" s="92">
        <v>87423</v>
      </c>
      <c r="O14" s="93">
        <v>21008</v>
      </c>
      <c r="P14" s="94">
        <f aca="true" t="shared" si="0" ref="P14:P49">+N14+O14</f>
        <v>108431</v>
      </c>
      <c r="R14" s="5"/>
      <c r="S14" s="166"/>
    </row>
    <row r="15" spans="1:19" ht="27.75" customHeight="1">
      <c r="A15" s="12"/>
      <c r="B15" s="16"/>
      <c r="C15" s="67" t="s">
        <v>173</v>
      </c>
      <c r="D15" s="27" t="s">
        <v>134</v>
      </c>
      <c r="E15" s="27"/>
      <c r="F15" s="36">
        <v>51</v>
      </c>
      <c r="G15" s="37">
        <v>0</v>
      </c>
      <c r="H15" s="38">
        <f aca="true" t="shared" si="1" ref="H15:H51">SUM(F15:G15)</f>
        <v>51</v>
      </c>
      <c r="I15" s="17"/>
      <c r="J15" s="5"/>
      <c r="K15" s="18"/>
      <c r="L15" s="15"/>
      <c r="M15" s="57" t="s">
        <v>174</v>
      </c>
      <c r="N15" s="92">
        <v>187142</v>
      </c>
      <c r="O15" s="93">
        <v>0</v>
      </c>
      <c r="P15" s="94">
        <f t="shared" si="0"/>
        <v>187142</v>
      </c>
      <c r="R15" s="5"/>
      <c r="S15" s="166"/>
    </row>
    <row r="16" spans="1:19" ht="27.75" customHeight="1">
      <c r="A16" s="12"/>
      <c r="B16" s="16"/>
      <c r="C16" s="67"/>
      <c r="D16" s="28" t="s">
        <v>135</v>
      </c>
      <c r="E16" s="28"/>
      <c r="F16" s="39">
        <v>0</v>
      </c>
      <c r="G16" s="40">
        <v>0</v>
      </c>
      <c r="H16" s="41">
        <f t="shared" si="1"/>
        <v>0</v>
      </c>
      <c r="I16" s="17"/>
      <c r="J16" s="5"/>
      <c r="K16" s="18"/>
      <c r="L16" s="15"/>
      <c r="M16" s="57" t="s">
        <v>162</v>
      </c>
      <c r="N16" s="92">
        <v>19845</v>
      </c>
      <c r="O16" s="93">
        <v>0</v>
      </c>
      <c r="P16" s="94">
        <f t="shared" si="0"/>
        <v>19845</v>
      </c>
      <c r="R16" s="5"/>
      <c r="S16" s="166"/>
    </row>
    <row r="17" spans="1:19" ht="27.75" customHeight="1">
      <c r="A17" s="12"/>
      <c r="B17" s="16"/>
      <c r="C17" s="67" t="s">
        <v>175</v>
      </c>
      <c r="D17" s="28" t="s">
        <v>176</v>
      </c>
      <c r="E17" s="28"/>
      <c r="F17" s="39">
        <v>20</v>
      </c>
      <c r="G17" s="40">
        <v>0</v>
      </c>
      <c r="H17" s="41">
        <f t="shared" si="1"/>
        <v>20</v>
      </c>
      <c r="I17" s="17"/>
      <c r="J17" s="5"/>
      <c r="K17" s="18"/>
      <c r="L17" s="15"/>
      <c r="M17" s="15" t="s">
        <v>163</v>
      </c>
      <c r="N17" s="92">
        <v>0</v>
      </c>
      <c r="O17" s="93">
        <v>6853</v>
      </c>
      <c r="P17" s="94">
        <f t="shared" si="0"/>
        <v>6853</v>
      </c>
      <c r="R17" s="5"/>
      <c r="S17" s="166"/>
    </row>
    <row r="18" spans="1:19" ht="27.75" customHeight="1">
      <c r="A18" s="12"/>
      <c r="B18" s="16"/>
      <c r="C18" s="29"/>
      <c r="D18" s="29" t="s">
        <v>177</v>
      </c>
      <c r="E18" s="29"/>
      <c r="F18" s="42">
        <v>0</v>
      </c>
      <c r="G18" s="31">
        <v>0</v>
      </c>
      <c r="H18" s="32">
        <f t="shared" si="1"/>
        <v>0</v>
      </c>
      <c r="I18" s="17"/>
      <c r="J18" s="5"/>
      <c r="K18" s="18"/>
      <c r="L18" s="54"/>
      <c r="M18" s="58" t="s">
        <v>178</v>
      </c>
      <c r="N18" s="89">
        <v>3021</v>
      </c>
      <c r="O18" s="95">
        <v>0</v>
      </c>
      <c r="P18" s="91">
        <f t="shared" si="0"/>
        <v>3021</v>
      </c>
      <c r="R18" s="5"/>
      <c r="S18" s="166"/>
    </row>
    <row r="19" spans="1:19" ht="27.75" customHeight="1">
      <c r="A19" s="12"/>
      <c r="B19" s="68" t="s">
        <v>179</v>
      </c>
      <c r="C19" s="20"/>
      <c r="D19" s="20"/>
      <c r="E19" s="20"/>
      <c r="F19" s="30"/>
      <c r="G19" s="31"/>
      <c r="H19" s="32"/>
      <c r="I19" s="25"/>
      <c r="J19" s="5"/>
      <c r="K19" s="18"/>
      <c r="L19" s="55" t="s">
        <v>180</v>
      </c>
      <c r="M19" s="56"/>
      <c r="N19" s="92">
        <f>SUM(N20:N24)</f>
        <v>10620</v>
      </c>
      <c r="O19" s="93">
        <f>SUM(O20:O24)</f>
        <v>184</v>
      </c>
      <c r="P19" s="94">
        <f t="shared" si="0"/>
        <v>10804</v>
      </c>
      <c r="R19" s="5"/>
      <c r="S19" s="166"/>
    </row>
    <row r="20" spans="1:19" ht="27.75" customHeight="1">
      <c r="A20" s="12"/>
      <c r="B20" s="16"/>
      <c r="C20" s="173" t="s">
        <v>133</v>
      </c>
      <c r="D20" s="69" t="s">
        <v>181</v>
      </c>
      <c r="E20" s="69"/>
      <c r="F20" s="43">
        <v>365</v>
      </c>
      <c r="G20" s="34">
        <v>0</v>
      </c>
      <c r="H20" s="35"/>
      <c r="I20" s="25"/>
      <c r="J20" s="5"/>
      <c r="K20" s="18"/>
      <c r="L20" s="15"/>
      <c r="M20" s="56" t="s">
        <v>55</v>
      </c>
      <c r="N20" s="92">
        <v>138</v>
      </c>
      <c r="O20" s="93">
        <v>0</v>
      </c>
      <c r="P20" s="94">
        <f t="shared" si="0"/>
        <v>138</v>
      </c>
      <c r="R20" s="5"/>
      <c r="S20" s="166"/>
    </row>
    <row r="21" spans="1:19" ht="27.75" customHeight="1">
      <c r="A21" s="12"/>
      <c r="B21" s="16"/>
      <c r="C21" s="174"/>
      <c r="D21" s="69" t="s">
        <v>165</v>
      </c>
      <c r="E21" s="69"/>
      <c r="F21" s="43">
        <v>16070</v>
      </c>
      <c r="G21" s="34">
        <v>0</v>
      </c>
      <c r="H21" s="35">
        <f t="shared" si="1"/>
        <v>16070</v>
      </c>
      <c r="I21" s="25"/>
      <c r="J21" s="5"/>
      <c r="K21" s="18"/>
      <c r="L21" s="15"/>
      <c r="M21" s="57" t="s">
        <v>182</v>
      </c>
      <c r="N21" s="92">
        <v>0</v>
      </c>
      <c r="O21" s="93">
        <v>0</v>
      </c>
      <c r="P21" s="94">
        <f t="shared" si="0"/>
        <v>0</v>
      </c>
      <c r="R21" s="5"/>
      <c r="S21" s="166"/>
    </row>
    <row r="22" spans="1:19" ht="27.75" customHeight="1">
      <c r="A22" s="12"/>
      <c r="B22" s="16"/>
      <c r="C22" s="175" t="s">
        <v>136</v>
      </c>
      <c r="D22" s="183" t="s">
        <v>199</v>
      </c>
      <c r="E22" s="69" t="s">
        <v>137</v>
      </c>
      <c r="F22" s="43">
        <v>244</v>
      </c>
      <c r="G22" s="34">
        <v>0</v>
      </c>
      <c r="H22" s="35"/>
      <c r="I22" s="25"/>
      <c r="J22" s="5"/>
      <c r="K22" s="18"/>
      <c r="L22" s="15"/>
      <c r="M22" s="57" t="s">
        <v>183</v>
      </c>
      <c r="N22" s="92">
        <v>0</v>
      </c>
      <c r="O22" s="93">
        <v>0</v>
      </c>
      <c r="P22" s="94">
        <f t="shared" si="0"/>
        <v>0</v>
      </c>
      <c r="R22" s="5"/>
      <c r="S22" s="166"/>
    </row>
    <row r="23" spans="1:19" ht="27.75" customHeight="1">
      <c r="A23" s="12"/>
      <c r="B23" s="16"/>
      <c r="C23" s="176"/>
      <c r="D23" s="184"/>
      <c r="E23" s="69" t="s">
        <v>138</v>
      </c>
      <c r="F23" s="43">
        <v>4147</v>
      </c>
      <c r="G23" s="34">
        <v>0</v>
      </c>
      <c r="H23" s="35">
        <f t="shared" si="1"/>
        <v>4147</v>
      </c>
      <c r="I23" s="25"/>
      <c r="J23" s="5"/>
      <c r="K23" s="18"/>
      <c r="L23" s="15"/>
      <c r="M23" s="57" t="s">
        <v>215</v>
      </c>
      <c r="N23" s="92">
        <v>10278</v>
      </c>
      <c r="O23" s="93">
        <v>0</v>
      </c>
      <c r="P23" s="94">
        <f t="shared" si="0"/>
        <v>10278</v>
      </c>
      <c r="R23" s="5"/>
      <c r="S23" s="166"/>
    </row>
    <row r="24" spans="1:19" ht="27.75" customHeight="1">
      <c r="A24" s="12"/>
      <c r="B24" s="16"/>
      <c r="C24" s="176"/>
      <c r="D24" s="185" t="s">
        <v>201</v>
      </c>
      <c r="E24" s="69" t="s">
        <v>139</v>
      </c>
      <c r="F24" s="43">
        <v>0</v>
      </c>
      <c r="G24" s="34">
        <v>0</v>
      </c>
      <c r="H24" s="35"/>
      <c r="I24" s="25"/>
      <c r="J24" s="5"/>
      <c r="K24" s="59"/>
      <c r="L24" s="54"/>
      <c r="M24" s="60" t="s">
        <v>184</v>
      </c>
      <c r="N24" s="89">
        <v>204</v>
      </c>
      <c r="O24" s="95">
        <v>184</v>
      </c>
      <c r="P24" s="91">
        <f t="shared" si="0"/>
        <v>388</v>
      </c>
      <c r="R24" s="5"/>
      <c r="S24" s="166"/>
    </row>
    <row r="25" spans="1:19" ht="27.75" customHeight="1">
      <c r="A25" s="12"/>
      <c r="B25" s="16"/>
      <c r="C25" s="176"/>
      <c r="D25" s="186"/>
      <c r="E25" s="69" t="s">
        <v>138</v>
      </c>
      <c r="F25" s="43">
        <v>0</v>
      </c>
      <c r="G25" s="34">
        <v>0</v>
      </c>
      <c r="H25" s="35">
        <f t="shared" si="1"/>
        <v>0</v>
      </c>
      <c r="I25" s="25"/>
      <c r="J25" s="5"/>
      <c r="K25" s="18" t="s">
        <v>56</v>
      </c>
      <c r="L25" s="54"/>
      <c r="M25" s="54"/>
      <c r="N25" s="89">
        <f>N26+N32</f>
        <v>309155</v>
      </c>
      <c r="O25" s="95">
        <f>O26+O32</f>
        <v>22018</v>
      </c>
      <c r="P25" s="91">
        <f t="shared" si="0"/>
        <v>331173</v>
      </c>
      <c r="R25" s="5"/>
      <c r="S25" s="166"/>
    </row>
    <row r="26" spans="1:19" ht="27.75" customHeight="1">
      <c r="A26" s="12"/>
      <c r="B26" s="16"/>
      <c r="C26" s="176"/>
      <c r="D26" s="183" t="s">
        <v>200</v>
      </c>
      <c r="E26" s="69" t="s">
        <v>140</v>
      </c>
      <c r="F26" s="43">
        <v>0</v>
      </c>
      <c r="G26" s="34">
        <v>244</v>
      </c>
      <c r="H26" s="35"/>
      <c r="I26" s="25"/>
      <c r="J26" s="5"/>
      <c r="K26" s="18"/>
      <c r="L26" s="55" t="s">
        <v>185</v>
      </c>
      <c r="M26" s="56"/>
      <c r="N26" s="92">
        <f>SUM(N27:N31)</f>
        <v>296372</v>
      </c>
      <c r="O26" s="93">
        <f>SUM(O27:O31)</f>
        <v>22018</v>
      </c>
      <c r="P26" s="94">
        <f t="shared" si="0"/>
        <v>318390</v>
      </c>
      <c r="R26" s="5"/>
      <c r="S26" s="166"/>
    </row>
    <row r="27" spans="1:19" ht="27.75" customHeight="1">
      <c r="A27" s="12"/>
      <c r="B27" s="16"/>
      <c r="C27" s="176"/>
      <c r="D27" s="184"/>
      <c r="E27" s="69" t="s">
        <v>138</v>
      </c>
      <c r="F27" s="43">
        <v>0</v>
      </c>
      <c r="G27" s="34">
        <v>3747</v>
      </c>
      <c r="H27" s="35">
        <f t="shared" si="1"/>
        <v>3747</v>
      </c>
      <c r="I27" s="25"/>
      <c r="J27" s="5"/>
      <c r="K27" s="18"/>
      <c r="L27" s="15"/>
      <c r="M27" s="57" t="s">
        <v>186</v>
      </c>
      <c r="N27" s="92">
        <v>199036</v>
      </c>
      <c r="O27" s="93">
        <v>18661</v>
      </c>
      <c r="P27" s="94">
        <f t="shared" si="0"/>
        <v>217697</v>
      </c>
      <c r="R27" s="5"/>
      <c r="S27" s="166"/>
    </row>
    <row r="28" spans="1:19" ht="27.75" customHeight="1">
      <c r="A28" s="12"/>
      <c r="B28" s="16"/>
      <c r="C28" s="176"/>
      <c r="D28" s="185" t="s">
        <v>202</v>
      </c>
      <c r="E28" s="69" t="s">
        <v>187</v>
      </c>
      <c r="F28" s="43">
        <v>0</v>
      </c>
      <c r="G28" s="34">
        <v>0</v>
      </c>
      <c r="H28" s="35"/>
      <c r="I28" s="25"/>
      <c r="J28" s="5"/>
      <c r="K28" s="18"/>
      <c r="L28" s="15"/>
      <c r="M28" s="57" t="s">
        <v>188</v>
      </c>
      <c r="N28" s="92">
        <v>23023</v>
      </c>
      <c r="O28" s="93">
        <v>98</v>
      </c>
      <c r="P28" s="94">
        <f t="shared" si="0"/>
        <v>23121</v>
      </c>
      <c r="R28" s="5"/>
      <c r="S28" s="166"/>
    </row>
    <row r="29" spans="1:19" ht="27.75" customHeight="1">
      <c r="A29" s="12"/>
      <c r="B29" s="16"/>
      <c r="C29" s="176"/>
      <c r="D29" s="186"/>
      <c r="E29" s="69" t="s">
        <v>138</v>
      </c>
      <c r="F29" s="43">
        <v>0</v>
      </c>
      <c r="G29" s="34">
        <v>0</v>
      </c>
      <c r="H29" s="35">
        <f t="shared" si="1"/>
        <v>0</v>
      </c>
      <c r="I29" s="25"/>
      <c r="J29" s="5"/>
      <c r="K29" s="18"/>
      <c r="L29" s="15"/>
      <c r="M29" s="57" t="s">
        <v>189</v>
      </c>
      <c r="N29" s="92">
        <v>8884</v>
      </c>
      <c r="O29" s="93">
        <v>236</v>
      </c>
      <c r="P29" s="94">
        <f t="shared" si="0"/>
        <v>9120</v>
      </c>
      <c r="R29" s="5"/>
      <c r="S29" s="166"/>
    </row>
    <row r="30" spans="1:19" ht="27.75" customHeight="1">
      <c r="A30" s="12"/>
      <c r="B30" s="16"/>
      <c r="C30" s="176"/>
      <c r="D30" s="190" t="s">
        <v>204</v>
      </c>
      <c r="E30" s="69" t="s">
        <v>141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190</v>
      </c>
      <c r="N30" s="92">
        <v>19427</v>
      </c>
      <c r="O30" s="93">
        <v>644</v>
      </c>
      <c r="P30" s="94">
        <f t="shared" si="0"/>
        <v>20071</v>
      </c>
      <c r="R30" s="5"/>
      <c r="S30" s="166"/>
    </row>
    <row r="31" spans="1:19" ht="27.75" customHeight="1">
      <c r="A31" s="12"/>
      <c r="B31" s="16"/>
      <c r="C31" s="176"/>
      <c r="D31" s="184"/>
      <c r="E31" s="69" t="s">
        <v>138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54"/>
      <c r="M31" s="60" t="s">
        <v>191</v>
      </c>
      <c r="N31" s="89">
        <v>46002</v>
      </c>
      <c r="O31" s="95">
        <v>2379</v>
      </c>
      <c r="P31" s="91">
        <f t="shared" si="0"/>
        <v>48381</v>
      </c>
      <c r="R31" s="5"/>
      <c r="S31" s="166"/>
    </row>
    <row r="32" spans="1:19" ht="27.75" customHeight="1">
      <c r="A32" s="12"/>
      <c r="B32" s="16"/>
      <c r="C32" s="176"/>
      <c r="D32" s="191" t="s">
        <v>203</v>
      </c>
      <c r="E32" s="69" t="s">
        <v>140</v>
      </c>
      <c r="F32" s="43">
        <v>290</v>
      </c>
      <c r="G32" s="34">
        <v>0</v>
      </c>
      <c r="H32" s="35"/>
      <c r="I32" s="25"/>
      <c r="J32" s="5"/>
      <c r="K32" s="18"/>
      <c r="L32" s="55" t="s">
        <v>192</v>
      </c>
      <c r="M32" s="56"/>
      <c r="N32" s="92">
        <f>SUM(N33:N36)</f>
        <v>12783</v>
      </c>
      <c r="O32" s="93">
        <f>SUM(O33:O36)</f>
        <v>0</v>
      </c>
      <c r="P32" s="94">
        <f t="shared" si="0"/>
        <v>12783</v>
      </c>
      <c r="R32" s="5"/>
      <c r="S32" s="166"/>
    </row>
    <row r="33" spans="1:19" ht="27.75" customHeight="1">
      <c r="A33" s="12"/>
      <c r="B33" s="16"/>
      <c r="C33" s="176"/>
      <c r="D33" s="186"/>
      <c r="E33" s="69" t="s">
        <v>138</v>
      </c>
      <c r="F33" s="43">
        <v>4512</v>
      </c>
      <c r="G33" s="34">
        <v>0</v>
      </c>
      <c r="H33" s="35">
        <f t="shared" si="1"/>
        <v>4512</v>
      </c>
      <c r="I33" s="25"/>
      <c r="J33" s="5"/>
      <c r="K33" s="18"/>
      <c r="L33" s="15"/>
      <c r="M33" s="56" t="s">
        <v>57</v>
      </c>
      <c r="N33" s="92">
        <v>12783</v>
      </c>
      <c r="O33" s="93">
        <v>0</v>
      </c>
      <c r="P33" s="94">
        <f t="shared" si="0"/>
        <v>12783</v>
      </c>
      <c r="R33" s="5"/>
      <c r="S33" s="166"/>
    </row>
    <row r="34" spans="1:19" ht="27.75" customHeight="1">
      <c r="A34" s="12"/>
      <c r="B34" s="16"/>
      <c r="C34" s="176"/>
      <c r="D34" s="187" t="s">
        <v>205</v>
      </c>
      <c r="E34" s="69" t="s">
        <v>139</v>
      </c>
      <c r="F34" s="43">
        <v>0</v>
      </c>
      <c r="G34" s="34">
        <v>0</v>
      </c>
      <c r="H34" s="35">
        <f t="shared" si="1"/>
        <v>0</v>
      </c>
      <c r="I34" s="25"/>
      <c r="J34" s="5"/>
      <c r="K34" s="18"/>
      <c r="L34" s="15"/>
      <c r="M34" s="56" t="s">
        <v>58</v>
      </c>
      <c r="N34" s="92">
        <v>0</v>
      </c>
      <c r="O34" s="93">
        <v>0</v>
      </c>
      <c r="P34" s="94">
        <f t="shared" si="0"/>
        <v>0</v>
      </c>
      <c r="R34" s="5"/>
      <c r="S34" s="166"/>
    </row>
    <row r="35" spans="1:19" ht="27.75" customHeight="1">
      <c r="A35" s="12"/>
      <c r="B35" s="16"/>
      <c r="C35" s="176"/>
      <c r="D35" s="188"/>
      <c r="E35" s="69" t="s">
        <v>138</v>
      </c>
      <c r="F35" s="43">
        <v>0</v>
      </c>
      <c r="G35" s="34">
        <v>0</v>
      </c>
      <c r="H35" s="35">
        <f t="shared" si="1"/>
        <v>0</v>
      </c>
      <c r="I35" s="25"/>
      <c r="J35" s="5"/>
      <c r="K35" s="18"/>
      <c r="L35" s="15"/>
      <c r="M35" s="57" t="s">
        <v>193</v>
      </c>
      <c r="N35" s="92">
        <v>0</v>
      </c>
      <c r="O35" s="93">
        <v>0</v>
      </c>
      <c r="P35" s="94">
        <f t="shared" si="0"/>
        <v>0</v>
      </c>
      <c r="R35" s="5"/>
      <c r="S35" s="166"/>
    </row>
    <row r="36" spans="1:19" ht="27.75" customHeight="1">
      <c r="A36" s="12"/>
      <c r="B36" s="16"/>
      <c r="C36" s="176"/>
      <c r="D36" s="189" t="s">
        <v>164</v>
      </c>
      <c r="E36" s="69" t="s">
        <v>137</v>
      </c>
      <c r="F36" s="43">
        <v>365</v>
      </c>
      <c r="G36" s="34">
        <v>0</v>
      </c>
      <c r="H36" s="35"/>
      <c r="I36" s="25"/>
      <c r="J36" s="5"/>
      <c r="K36" s="59"/>
      <c r="L36" s="54"/>
      <c r="M36" s="60" t="s">
        <v>194</v>
      </c>
      <c r="N36" s="89">
        <v>0</v>
      </c>
      <c r="O36" s="95">
        <v>0</v>
      </c>
      <c r="P36" s="91">
        <f t="shared" si="0"/>
        <v>0</v>
      </c>
      <c r="R36" s="5"/>
      <c r="S36" s="166"/>
    </row>
    <row r="37" spans="1:19" ht="27.75" customHeight="1">
      <c r="A37" s="12"/>
      <c r="B37" s="16"/>
      <c r="C37" s="164"/>
      <c r="D37" s="188"/>
      <c r="E37" s="70" t="s">
        <v>138</v>
      </c>
      <c r="F37" s="43">
        <v>1917</v>
      </c>
      <c r="G37" s="34">
        <v>0</v>
      </c>
      <c r="H37" s="35">
        <f t="shared" si="1"/>
        <v>1917</v>
      </c>
      <c r="I37" s="25"/>
      <c r="J37" s="5"/>
      <c r="K37" s="59" t="s">
        <v>59</v>
      </c>
      <c r="L37" s="54"/>
      <c r="M37" s="54"/>
      <c r="N37" s="89" t="b">
        <f>IF((N12-N25)&gt;0,N12-N25)</f>
        <v>0</v>
      </c>
      <c r="O37" s="95">
        <f>IF((O12-O25)&gt;0,O12-O25)</f>
        <v>6027</v>
      </c>
      <c r="P37" s="91">
        <f t="shared" si="0"/>
        <v>6027</v>
      </c>
      <c r="R37" s="5"/>
      <c r="S37" s="166"/>
    </row>
    <row r="38" spans="1:19" ht="27.75" customHeight="1">
      <c r="A38" s="12"/>
      <c r="B38" s="16"/>
      <c r="C38" s="177" t="s">
        <v>206</v>
      </c>
      <c r="D38" s="178"/>
      <c r="E38" s="71" t="s">
        <v>142</v>
      </c>
      <c r="F38" s="43">
        <v>1720</v>
      </c>
      <c r="G38" s="34">
        <v>0</v>
      </c>
      <c r="H38" s="35">
        <f t="shared" si="1"/>
        <v>1720</v>
      </c>
      <c r="I38" s="25"/>
      <c r="J38" s="5"/>
      <c r="K38" s="59" t="s">
        <v>60</v>
      </c>
      <c r="L38" s="54"/>
      <c r="M38" s="54"/>
      <c r="N38" s="89">
        <f>IF((N12-N25)&lt;0,-(N12-N25))</f>
        <v>1104</v>
      </c>
      <c r="O38" s="95" t="b">
        <f>IF((O12-O25)&lt;0,-(O12-O25))</f>
        <v>0</v>
      </c>
      <c r="P38" s="91">
        <f t="shared" si="0"/>
        <v>1104</v>
      </c>
      <c r="R38" s="5"/>
      <c r="S38" s="166"/>
    </row>
    <row r="39" spans="1:19" ht="27.75" customHeight="1">
      <c r="A39" s="12"/>
      <c r="B39" s="16"/>
      <c r="C39" s="179" t="s">
        <v>143</v>
      </c>
      <c r="D39" s="180"/>
      <c r="E39" s="72" t="s">
        <v>144</v>
      </c>
      <c r="F39" s="43">
        <v>0</v>
      </c>
      <c r="G39" s="34">
        <v>0</v>
      </c>
      <c r="H39" s="35"/>
      <c r="I39" s="25"/>
      <c r="J39" s="5"/>
      <c r="K39" s="18" t="s">
        <v>61</v>
      </c>
      <c r="L39" s="54"/>
      <c r="M39" s="54"/>
      <c r="N39" s="89">
        <f>SUM(N40:N42)</f>
        <v>0</v>
      </c>
      <c r="O39" s="95">
        <f>SUM(O40:O42)</f>
        <v>0</v>
      </c>
      <c r="P39" s="91">
        <f t="shared" si="0"/>
        <v>0</v>
      </c>
      <c r="R39" s="5"/>
      <c r="S39" s="166"/>
    </row>
    <row r="40" spans="1:19" ht="27.75" customHeight="1">
      <c r="A40" s="12"/>
      <c r="B40" s="16"/>
      <c r="C40" s="181"/>
      <c r="D40" s="182"/>
      <c r="E40" s="70" t="s">
        <v>138</v>
      </c>
      <c r="F40" s="44">
        <v>0</v>
      </c>
      <c r="G40" s="37">
        <v>0</v>
      </c>
      <c r="H40" s="38">
        <f t="shared" si="1"/>
        <v>0</v>
      </c>
      <c r="I40" s="25"/>
      <c r="J40" s="5"/>
      <c r="K40" s="18"/>
      <c r="L40" s="54" t="s">
        <v>62</v>
      </c>
      <c r="M40" s="54"/>
      <c r="N40" s="89">
        <v>0</v>
      </c>
      <c r="O40" s="95">
        <v>0</v>
      </c>
      <c r="P40" s="91">
        <f t="shared" si="0"/>
        <v>0</v>
      </c>
      <c r="R40" s="5"/>
      <c r="S40" s="166"/>
    </row>
    <row r="41" spans="1:19" ht="27.75" customHeight="1">
      <c r="A41" s="12"/>
      <c r="B41" s="68"/>
      <c r="C41" s="170" t="s">
        <v>145</v>
      </c>
      <c r="D41" s="73" t="s">
        <v>146</v>
      </c>
      <c r="E41" s="74" t="s">
        <v>167</v>
      </c>
      <c r="F41" s="45">
        <v>0</v>
      </c>
      <c r="G41" s="46">
        <v>0</v>
      </c>
      <c r="H41" s="47">
        <f t="shared" si="1"/>
        <v>0</v>
      </c>
      <c r="I41" s="25"/>
      <c r="J41" s="5"/>
      <c r="K41" s="18"/>
      <c r="L41" s="54" t="s">
        <v>63</v>
      </c>
      <c r="M41" s="54"/>
      <c r="N41" s="89">
        <v>0</v>
      </c>
      <c r="O41" s="95">
        <v>0</v>
      </c>
      <c r="P41" s="91">
        <f t="shared" si="0"/>
        <v>0</v>
      </c>
      <c r="R41" s="5"/>
      <c r="S41" s="166"/>
    </row>
    <row r="42" spans="1:19" ht="27.75" customHeight="1">
      <c r="A42" s="12"/>
      <c r="B42" s="75" t="s">
        <v>147</v>
      </c>
      <c r="C42" s="171"/>
      <c r="D42" s="76" t="s">
        <v>148</v>
      </c>
      <c r="E42" s="77" t="s">
        <v>149</v>
      </c>
      <c r="F42" s="33">
        <v>8</v>
      </c>
      <c r="G42" s="34">
        <v>3</v>
      </c>
      <c r="H42" s="35">
        <f t="shared" si="1"/>
        <v>11</v>
      </c>
      <c r="I42" s="25"/>
      <c r="J42" s="5"/>
      <c r="K42" s="59"/>
      <c r="L42" s="54" t="s">
        <v>64</v>
      </c>
      <c r="M42" s="54"/>
      <c r="N42" s="89">
        <v>0</v>
      </c>
      <c r="O42" s="95">
        <v>0</v>
      </c>
      <c r="P42" s="91">
        <f t="shared" si="0"/>
        <v>0</v>
      </c>
      <c r="R42" s="5"/>
      <c r="S42" s="166"/>
    </row>
    <row r="43" spans="1:19" ht="27.75" customHeight="1">
      <c r="A43" s="12"/>
      <c r="B43" s="16"/>
      <c r="C43" s="171"/>
      <c r="D43" s="76" t="s">
        <v>150</v>
      </c>
      <c r="E43" s="78" t="s">
        <v>151</v>
      </c>
      <c r="F43" s="36">
        <v>33</v>
      </c>
      <c r="G43" s="37">
        <v>0</v>
      </c>
      <c r="H43" s="38">
        <f t="shared" si="1"/>
        <v>33</v>
      </c>
      <c r="I43" s="25"/>
      <c r="J43" s="5"/>
      <c r="K43" s="18" t="s">
        <v>65</v>
      </c>
      <c r="L43" s="54"/>
      <c r="M43" s="54"/>
      <c r="N43" s="89">
        <f>SUM(N44:N45)</f>
        <v>0</v>
      </c>
      <c r="O43" s="95">
        <f>SUM(O44:O45)</f>
        <v>0</v>
      </c>
      <c r="P43" s="91">
        <f t="shared" si="0"/>
        <v>0</v>
      </c>
      <c r="R43" s="5"/>
      <c r="S43" s="166"/>
    </row>
    <row r="44" spans="1:19" ht="27.75" customHeight="1">
      <c r="A44" s="12"/>
      <c r="B44" s="6" t="s">
        <v>152</v>
      </c>
      <c r="C44" s="171"/>
      <c r="D44" s="79" t="s">
        <v>153</v>
      </c>
      <c r="E44" s="80" t="s">
        <v>154</v>
      </c>
      <c r="F44" s="39">
        <v>3</v>
      </c>
      <c r="G44" s="40">
        <v>0</v>
      </c>
      <c r="H44" s="41">
        <f t="shared" si="1"/>
        <v>3</v>
      </c>
      <c r="I44" s="25"/>
      <c r="J44" s="5"/>
      <c r="K44" s="18"/>
      <c r="L44" s="54" t="s">
        <v>66</v>
      </c>
      <c r="M44" s="54"/>
      <c r="N44" s="89">
        <v>0</v>
      </c>
      <c r="O44" s="95">
        <v>0</v>
      </c>
      <c r="P44" s="91">
        <f t="shared" si="0"/>
        <v>0</v>
      </c>
      <c r="R44" s="5"/>
      <c r="S44" s="166"/>
    </row>
    <row r="45" spans="1:19" ht="27.75" customHeight="1">
      <c r="A45" s="12"/>
      <c r="B45" s="6"/>
      <c r="C45" s="171"/>
      <c r="D45" s="79" t="s">
        <v>155</v>
      </c>
      <c r="E45" s="81" t="s">
        <v>156</v>
      </c>
      <c r="F45" s="33">
        <v>2</v>
      </c>
      <c r="G45" s="34">
        <v>0</v>
      </c>
      <c r="H45" s="35">
        <f t="shared" si="1"/>
        <v>2</v>
      </c>
      <c r="I45" s="25"/>
      <c r="J45" s="5"/>
      <c r="K45" s="59"/>
      <c r="L45" s="54" t="s">
        <v>67</v>
      </c>
      <c r="M45" s="54"/>
      <c r="N45" s="89">
        <v>0</v>
      </c>
      <c r="O45" s="95">
        <v>0</v>
      </c>
      <c r="P45" s="91">
        <f t="shared" si="0"/>
        <v>0</v>
      </c>
      <c r="R45" s="5"/>
      <c r="S45" s="166"/>
    </row>
    <row r="46" spans="1:19" ht="27.75" customHeight="1">
      <c r="A46" s="12"/>
      <c r="B46" s="6"/>
      <c r="C46" s="171"/>
      <c r="D46" s="76" t="s">
        <v>157</v>
      </c>
      <c r="E46" s="77" t="s">
        <v>158</v>
      </c>
      <c r="F46" s="33">
        <v>3</v>
      </c>
      <c r="G46" s="34">
        <v>0</v>
      </c>
      <c r="H46" s="35">
        <f t="shared" si="1"/>
        <v>3</v>
      </c>
      <c r="I46" s="25"/>
      <c r="J46" s="5"/>
      <c r="K46" s="59" t="s">
        <v>68</v>
      </c>
      <c r="L46" s="54"/>
      <c r="M46" s="54"/>
      <c r="N46" s="89" t="b">
        <f>IF((N12+N39)-(N25+N43)&gt;0,(N12+N39)-(N25+N43))</f>
        <v>0</v>
      </c>
      <c r="O46" s="95">
        <f>IF((O12+O39)-(O25+O43)&gt;0,(O12+O39)-(O25+O43))</f>
        <v>6027</v>
      </c>
      <c r="P46" s="91">
        <f t="shared" si="0"/>
        <v>6027</v>
      </c>
      <c r="R46" s="5"/>
      <c r="S46" s="166"/>
    </row>
    <row r="47" spans="1:19" ht="27.75" customHeight="1">
      <c r="A47" s="12"/>
      <c r="B47" s="6"/>
      <c r="C47" s="171"/>
      <c r="D47" s="82" t="s">
        <v>159</v>
      </c>
      <c r="E47" s="78" t="s">
        <v>160</v>
      </c>
      <c r="F47" s="36">
        <v>1</v>
      </c>
      <c r="G47" s="37">
        <v>0</v>
      </c>
      <c r="H47" s="38">
        <f t="shared" si="1"/>
        <v>1</v>
      </c>
      <c r="I47" s="25"/>
      <c r="J47" s="5"/>
      <c r="K47" s="59" t="s">
        <v>69</v>
      </c>
      <c r="L47" s="54"/>
      <c r="M47" s="54"/>
      <c r="N47" s="89">
        <f>IF((N12+N39)-(N25+N43)&lt;0,-((N12+N39)-(N25+N43)))</f>
        <v>1104</v>
      </c>
      <c r="O47" s="95" t="b">
        <f>IF((O12+O39)-(O25+O43)&lt;0,-((O12+O39)-(O25+O43)))</f>
        <v>0</v>
      </c>
      <c r="P47" s="91">
        <f t="shared" si="0"/>
        <v>1104</v>
      </c>
      <c r="R47" s="5"/>
      <c r="S47" s="166"/>
    </row>
    <row r="48" spans="1:19" ht="27.75" customHeight="1">
      <c r="A48" s="12"/>
      <c r="B48" s="16"/>
      <c r="C48" s="172"/>
      <c r="D48" s="83" t="s">
        <v>161</v>
      </c>
      <c r="E48" s="84" t="s">
        <v>168</v>
      </c>
      <c r="F48" s="48">
        <f>SUM(F41:F47)</f>
        <v>50</v>
      </c>
      <c r="G48" s="49">
        <f>SUM(G41:G47)</f>
        <v>3</v>
      </c>
      <c r="H48" s="50">
        <f t="shared" si="1"/>
        <v>53</v>
      </c>
      <c r="I48" s="25"/>
      <c r="J48" s="5"/>
      <c r="K48" s="18" t="s">
        <v>70</v>
      </c>
      <c r="L48" s="15"/>
      <c r="M48" s="15"/>
      <c r="N48" s="96"/>
      <c r="O48" s="97"/>
      <c r="P48" s="98">
        <f t="shared" si="0"/>
        <v>0</v>
      </c>
      <c r="R48" s="5"/>
      <c r="S48" s="166"/>
    </row>
    <row r="49" spans="1:19" ht="27.75" customHeight="1">
      <c r="A49" s="12"/>
      <c r="B49" s="85" t="s">
        <v>166</v>
      </c>
      <c r="C49" s="65" t="s">
        <v>195</v>
      </c>
      <c r="D49" s="86" t="s">
        <v>196</v>
      </c>
      <c r="E49" s="20"/>
      <c r="F49" s="30">
        <v>50</v>
      </c>
      <c r="G49" s="31">
        <v>3</v>
      </c>
      <c r="H49" s="32">
        <f t="shared" si="1"/>
        <v>53</v>
      </c>
      <c r="I49" s="25"/>
      <c r="J49" s="5"/>
      <c r="K49" s="59" t="s">
        <v>71</v>
      </c>
      <c r="L49" s="54"/>
      <c r="M49" s="54"/>
      <c r="N49" s="89">
        <v>-9747</v>
      </c>
      <c r="O49" s="95">
        <v>9747</v>
      </c>
      <c r="P49" s="91">
        <f t="shared" si="0"/>
        <v>0</v>
      </c>
      <c r="R49" s="5"/>
      <c r="S49" s="166"/>
    </row>
    <row r="50" spans="1:19" ht="27.75" customHeight="1">
      <c r="A50" s="12"/>
      <c r="B50" s="6"/>
      <c r="C50" s="67" t="s">
        <v>166</v>
      </c>
      <c r="D50" s="87" t="s">
        <v>197</v>
      </c>
      <c r="E50" s="20"/>
      <c r="F50" s="30">
        <v>0</v>
      </c>
      <c r="G50" s="31">
        <v>0</v>
      </c>
      <c r="H50" s="32">
        <f t="shared" si="1"/>
        <v>0</v>
      </c>
      <c r="I50" s="25"/>
      <c r="J50" s="5"/>
      <c r="K50" s="18" t="s">
        <v>72</v>
      </c>
      <c r="L50" s="15"/>
      <c r="M50" s="15"/>
      <c r="N50" s="99"/>
      <c r="O50" s="100"/>
      <c r="P50" s="101"/>
      <c r="R50" s="5"/>
      <c r="S50" s="166"/>
    </row>
    <row r="51" spans="1:19" ht="27.75" customHeight="1" thickBot="1">
      <c r="A51" s="12"/>
      <c r="B51" s="7"/>
      <c r="C51" s="88" t="s">
        <v>198</v>
      </c>
      <c r="D51" s="13"/>
      <c r="E51" s="13" t="s">
        <v>3</v>
      </c>
      <c r="F51" s="51">
        <f>SUM(F49:F50)</f>
        <v>50</v>
      </c>
      <c r="G51" s="52">
        <f>SUM(G49:G50)</f>
        <v>3</v>
      </c>
      <c r="H51" s="53">
        <f t="shared" si="1"/>
        <v>53</v>
      </c>
      <c r="I51" s="25"/>
      <c r="J51" s="5"/>
      <c r="K51" s="61"/>
      <c r="L51" s="14" t="s">
        <v>73</v>
      </c>
      <c r="M51" s="14"/>
      <c r="N51" s="102">
        <f>N46-N47+N49</f>
        <v>-10851</v>
      </c>
      <c r="O51" s="103">
        <f>O46-O47+O49</f>
        <v>15774</v>
      </c>
      <c r="P51" s="104">
        <f>+N51+O51</f>
        <v>4923</v>
      </c>
      <c r="R51" s="5"/>
      <c r="S51" s="166"/>
    </row>
    <row r="52" ht="27.75" customHeight="1"/>
  </sheetData>
  <mergeCells count="22">
    <mergeCell ref="O10:O11"/>
    <mergeCell ref="K10:M11"/>
    <mergeCell ref="N10:N11"/>
    <mergeCell ref="F10:F11"/>
    <mergeCell ref="G10:G11"/>
    <mergeCell ref="H5:H11"/>
    <mergeCell ref="F5:G9"/>
    <mergeCell ref="N5:O9"/>
    <mergeCell ref="D26:D27"/>
    <mergeCell ref="D28:D29"/>
    <mergeCell ref="D30:D31"/>
    <mergeCell ref="D32:D33"/>
    <mergeCell ref="P5:P11"/>
    <mergeCell ref="C41:C48"/>
    <mergeCell ref="C20:C21"/>
    <mergeCell ref="C22:C37"/>
    <mergeCell ref="C38:D38"/>
    <mergeCell ref="C39:D40"/>
    <mergeCell ref="D22:D23"/>
    <mergeCell ref="D24:D25"/>
    <mergeCell ref="D34:D35"/>
    <mergeCell ref="D36:D37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4"/>
  <sheetViews>
    <sheetView showGridLines="0" showZeros="0" view="pageBreakPreview" zoomScale="65" zoomScaleNormal="65" zoomScaleSheetLayoutView="65" workbookViewId="0" topLeftCell="A1">
      <pane ySplit="9" topLeftCell="BM10" activePane="bottomLeft" state="frozen"/>
      <selection pane="topLeft" activeCell="B1" sqref="B1"/>
      <selection pane="bottomLeft" activeCell="A1" sqref="A1"/>
    </sheetView>
  </sheetViews>
  <sheetFormatPr defaultColWidth="8.66015625" defaultRowHeight="18"/>
  <cols>
    <col min="1" max="1" width="1.66015625" style="106" customWidth="1"/>
    <col min="2" max="3" width="2.66015625" style="106" customWidth="1"/>
    <col min="4" max="4" width="26.66015625" style="106" customWidth="1"/>
    <col min="5" max="5" width="13.66015625" style="106" customWidth="1"/>
    <col min="6" max="6" width="1.66015625" style="106" customWidth="1"/>
    <col min="7" max="7" width="2.66015625" style="106" customWidth="1"/>
    <col min="8" max="9" width="4.66015625" style="106" customWidth="1"/>
    <col min="10" max="10" width="22.66015625" style="106" customWidth="1"/>
    <col min="11" max="12" width="12.66015625" style="106" customWidth="1"/>
    <col min="13" max="13" width="13.16015625" style="106" customWidth="1"/>
    <col min="14" max="14" width="2.16015625" style="106" customWidth="1"/>
    <col min="15" max="16384" width="8.66015625" style="106" customWidth="1"/>
  </cols>
  <sheetData>
    <row r="2" ht="54.75" customHeight="1">
      <c r="B2" s="105" t="s">
        <v>217</v>
      </c>
    </row>
    <row r="3" ht="30.75" customHeight="1"/>
    <row r="4" spans="2:13" ht="21.75" customHeight="1" thickBot="1">
      <c r="B4" s="107" t="s">
        <v>74</v>
      </c>
      <c r="C4" s="107"/>
      <c r="D4" s="107"/>
      <c r="E4" s="141" t="s">
        <v>208</v>
      </c>
      <c r="H4" s="108" t="s">
        <v>4</v>
      </c>
      <c r="I4" s="108"/>
      <c r="J4" s="108"/>
      <c r="K4" s="108"/>
      <c r="L4" s="109"/>
      <c r="M4" s="3" t="s">
        <v>208</v>
      </c>
    </row>
    <row r="5" spans="2:14" ht="19.5" customHeight="1">
      <c r="B5" s="110"/>
      <c r="E5" s="111"/>
      <c r="F5" s="110"/>
      <c r="H5" s="112"/>
      <c r="I5" s="113"/>
      <c r="J5" s="113"/>
      <c r="K5" s="215" t="s">
        <v>220</v>
      </c>
      <c r="L5" s="216"/>
      <c r="M5" s="114"/>
      <c r="N5" s="113"/>
    </row>
    <row r="6" spans="2:14" ht="19.5" customHeight="1">
      <c r="B6" s="110"/>
      <c r="D6" s="106" t="s">
        <v>5</v>
      </c>
      <c r="E6" s="115"/>
      <c r="F6" s="110"/>
      <c r="H6" s="112"/>
      <c r="I6" s="113" t="s">
        <v>5</v>
      </c>
      <c r="J6" s="113"/>
      <c r="K6" s="217"/>
      <c r="L6" s="218"/>
      <c r="M6" s="116"/>
      <c r="N6" s="109"/>
    </row>
    <row r="7" spans="2:14" ht="19.5" customHeight="1">
      <c r="B7" s="110"/>
      <c r="E7" s="117" t="s">
        <v>130</v>
      </c>
      <c r="F7" s="110"/>
      <c r="H7" s="112"/>
      <c r="I7" s="113"/>
      <c r="J7" s="113"/>
      <c r="K7" s="217"/>
      <c r="L7" s="218"/>
      <c r="M7" s="4" t="s">
        <v>219</v>
      </c>
      <c r="N7" s="109"/>
    </row>
    <row r="8" spans="2:14" ht="19.5" customHeight="1">
      <c r="B8" s="110"/>
      <c r="C8" s="106" t="s">
        <v>6</v>
      </c>
      <c r="E8" s="115"/>
      <c r="F8" s="110"/>
      <c r="H8" s="112"/>
      <c r="I8" s="113" t="s">
        <v>6</v>
      </c>
      <c r="J8" s="113"/>
      <c r="K8" s="217"/>
      <c r="L8" s="218"/>
      <c r="M8" s="116"/>
      <c r="N8" s="109"/>
    </row>
    <row r="9" spans="2:14" ht="19.5" customHeight="1" thickBot="1">
      <c r="B9" s="118"/>
      <c r="C9" s="107"/>
      <c r="D9" s="107"/>
      <c r="E9" s="119"/>
      <c r="F9" s="110"/>
      <c r="H9" s="120"/>
      <c r="I9" s="108"/>
      <c r="J9" s="108"/>
      <c r="K9" s="219"/>
      <c r="L9" s="220"/>
      <c r="M9" s="121"/>
      <c r="N9" s="109"/>
    </row>
    <row r="10" spans="2:13" s="10" customFormat="1" ht="30" customHeight="1">
      <c r="B10" s="122"/>
      <c r="C10" s="123"/>
      <c r="D10" s="123"/>
      <c r="E10" s="143"/>
      <c r="H10" s="124" t="s">
        <v>129</v>
      </c>
      <c r="I10" s="125"/>
      <c r="J10" s="125"/>
      <c r="K10" s="162" t="s">
        <v>211</v>
      </c>
      <c r="L10" s="163" t="s">
        <v>212</v>
      </c>
      <c r="M10" s="126"/>
    </row>
    <row r="11" spans="2:14" ht="21.75" customHeight="1">
      <c r="B11" s="110" t="s">
        <v>75</v>
      </c>
      <c r="C11" s="127"/>
      <c r="D11" s="127"/>
      <c r="E11" s="144">
        <f>E12+E18+E19</f>
        <v>304900</v>
      </c>
      <c r="F11" s="110"/>
      <c r="H11" s="112"/>
      <c r="I11" s="128" t="s">
        <v>7</v>
      </c>
      <c r="J11" s="129"/>
      <c r="K11" s="148">
        <v>0</v>
      </c>
      <c r="L11" s="149">
        <v>0</v>
      </c>
      <c r="M11" s="150">
        <f aca="true" t="shared" si="0" ref="M11:M39">+K11+L11</f>
        <v>0</v>
      </c>
      <c r="N11" s="109"/>
    </row>
    <row r="12" spans="2:14" ht="21.75" customHeight="1">
      <c r="B12" s="110"/>
      <c r="C12" s="106" t="s">
        <v>76</v>
      </c>
      <c r="D12" s="130"/>
      <c r="E12" s="145">
        <f>SUM(E13:E14,E16:E17)-E15</f>
        <v>304567</v>
      </c>
      <c r="F12" s="110"/>
      <c r="H12" s="131" t="s">
        <v>8</v>
      </c>
      <c r="I12" s="128" t="s">
        <v>9</v>
      </c>
      <c r="J12" s="129"/>
      <c r="K12" s="148">
        <v>0</v>
      </c>
      <c r="L12" s="149">
        <v>0</v>
      </c>
      <c r="M12" s="150">
        <f t="shared" si="0"/>
        <v>0</v>
      </c>
      <c r="N12" s="109"/>
    </row>
    <row r="13" spans="2:14" ht="21.75" customHeight="1">
      <c r="B13" s="110"/>
      <c r="D13" s="130" t="s">
        <v>77</v>
      </c>
      <c r="E13" s="145">
        <v>0</v>
      </c>
      <c r="F13" s="110"/>
      <c r="H13" s="131" t="s">
        <v>11</v>
      </c>
      <c r="I13" s="128" t="s">
        <v>10</v>
      </c>
      <c r="J13" s="129"/>
      <c r="K13" s="148">
        <v>0</v>
      </c>
      <c r="L13" s="149">
        <v>0</v>
      </c>
      <c r="M13" s="150">
        <f t="shared" si="0"/>
        <v>0</v>
      </c>
      <c r="N13" s="109"/>
    </row>
    <row r="14" spans="2:14" ht="21.75" customHeight="1">
      <c r="B14" s="110"/>
      <c r="D14" s="130" t="s">
        <v>78</v>
      </c>
      <c r="E14" s="145">
        <v>546070</v>
      </c>
      <c r="F14" s="110"/>
      <c r="H14" s="112"/>
      <c r="I14" s="128" t="s">
        <v>12</v>
      </c>
      <c r="J14" s="129"/>
      <c r="K14" s="148">
        <v>0</v>
      </c>
      <c r="L14" s="149">
        <v>0</v>
      </c>
      <c r="M14" s="150">
        <f t="shared" si="0"/>
        <v>0</v>
      </c>
      <c r="N14" s="109"/>
    </row>
    <row r="15" spans="2:14" ht="21.75" customHeight="1">
      <c r="B15" s="110"/>
      <c r="D15" s="130" t="s">
        <v>79</v>
      </c>
      <c r="E15" s="145">
        <v>241503</v>
      </c>
      <c r="F15" s="110"/>
      <c r="H15" s="131" t="s">
        <v>14</v>
      </c>
      <c r="I15" s="128" t="s">
        <v>13</v>
      </c>
      <c r="J15" s="129"/>
      <c r="K15" s="148">
        <v>8291</v>
      </c>
      <c r="L15" s="149"/>
      <c r="M15" s="150">
        <f t="shared" si="0"/>
        <v>8291</v>
      </c>
      <c r="N15" s="109"/>
    </row>
    <row r="16" spans="2:14" ht="21.75" customHeight="1">
      <c r="B16" s="110"/>
      <c r="D16" s="130" t="s">
        <v>80</v>
      </c>
      <c r="E16" s="145">
        <v>0</v>
      </c>
      <c r="F16" s="110"/>
      <c r="H16" s="112"/>
      <c r="I16" s="128" t="s">
        <v>15</v>
      </c>
      <c r="J16" s="129"/>
      <c r="K16" s="148">
        <v>0</v>
      </c>
      <c r="L16" s="149">
        <v>0</v>
      </c>
      <c r="M16" s="150">
        <f t="shared" si="0"/>
        <v>0</v>
      </c>
      <c r="N16" s="109"/>
    </row>
    <row r="17" spans="2:14" ht="21.75" customHeight="1">
      <c r="B17" s="110"/>
      <c r="C17" s="127"/>
      <c r="D17" s="127" t="s">
        <v>81</v>
      </c>
      <c r="E17" s="144">
        <v>0</v>
      </c>
      <c r="F17" s="110"/>
      <c r="H17" s="131" t="s">
        <v>17</v>
      </c>
      <c r="I17" s="128" t="s">
        <v>16</v>
      </c>
      <c r="J17" s="129"/>
      <c r="K17" s="148">
        <v>0</v>
      </c>
      <c r="L17" s="149">
        <v>0</v>
      </c>
      <c r="M17" s="150">
        <f t="shared" si="0"/>
        <v>0</v>
      </c>
      <c r="N17" s="109"/>
    </row>
    <row r="18" spans="2:14" ht="21.75" customHeight="1">
      <c r="B18" s="110"/>
      <c r="C18" s="127" t="s">
        <v>82</v>
      </c>
      <c r="D18" s="127"/>
      <c r="E18" s="144">
        <v>333</v>
      </c>
      <c r="F18" s="110"/>
      <c r="H18" s="112"/>
      <c r="I18" s="128" t="s">
        <v>18</v>
      </c>
      <c r="J18" s="129"/>
      <c r="K18" s="148">
        <v>0</v>
      </c>
      <c r="L18" s="149">
        <v>0</v>
      </c>
      <c r="M18" s="150">
        <f t="shared" si="0"/>
        <v>0</v>
      </c>
      <c r="N18" s="109"/>
    </row>
    <row r="19" spans="2:14" ht="21.75" customHeight="1">
      <c r="B19" s="132"/>
      <c r="C19" s="127" t="s">
        <v>83</v>
      </c>
      <c r="D19" s="127"/>
      <c r="E19" s="144">
        <v>0</v>
      </c>
      <c r="F19" s="110"/>
      <c r="H19" s="131" t="s">
        <v>20</v>
      </c>
      <c r="I19" s="128" t="s">
        <v>19</v>
      </c>
      <c r="J19" s="129"/>
      <c r="K19" s="148">
        <v>0</v>
      </c>
      <c r="L19" s="149">
        <v>0</v>
      </c>
      <c r="M19" s="150">
        <f t="shared" si="0"/>
        <v>0</v>
      </c>
      <c r="N19" s="109"/>
    </row>
    <row r="20" spans="2:14" ht="21.75" customHeight="1">
      <c r="B20" s="110" t="s">
        <v>84</v>
      </c>
      <c r="C20" s="127"/>
      <c r="D20" s="127"/>
      <c r="E20" s="144">
        <v>127565</v>
      </c>
      <c r="F20" s="110"/>
      <c r="H20" s="112"/>
      <c r="I20" s="128" t="s">
        <v>21</v>
      </c>
      <c r="J20" s="129"/>
      <c r="K20" s="148"/>
      <c r="L20" s="149"/>
      <c r="M20" s="150">
        <f t="shared" si="0"/>
        <v>0</v>
      </c>
      <c r="N20" s="109"/>
    </row>
    <row r="21" spans="2:14" ht="21.75" customHeight="1">
      <c r="B21" s="110"/>
      <c r="C21" s="127" t="s">
        <v>85</v>
      </c>
      <c r="D21" s="127"/>
      <c r="E21" s="144">
        <v>74612</v>
      </c>
      <c r="F21" s="110"/>
      <c r="H21" s="131" t="s">
        <v>23</v>
      </c>
      <c r="I21" s="128" t="s">
        <v>22</v>
      </c>
      <c r="J21" s="129"/>
      <c r="K21" s="148">
        <v>0</v>
      </c>
      <c r="L21" s="149">
        <v>0</v>
      </c>
      <c r="M21" s="150">
        <f t="shared" si="0"/>
        <v>0</v>
      </c>
      <c r="N21" s="109"/>
    </row>
    <row r="22" spans="2:14" ht="21.75" customHeight="1">
      <c r="B22" s="110"/>
      <c r="C22" s="127" t="s">
        <v>86</v>
      </c>
      <c r="D22" s="127"/>
      <c r="E22" s="144">
        <v>52952</v>
      </c>
      <c r="F22" s="110"/>
      <c r="H22" s="161"/>
      <c r="I22" s="134" t="s">
        <v>24</v>
      </c>
      <c r="J22" s="135"/>
      <c r="K22" s="151">
        <f>SUM(K11:K21)</f>
        <v>8291</v>
      </c>
      <c r="L22" s="152">
        <f>SUM(L11:L21)</f>
        <v>0</v>
      </c>
      <c r="M22" s="153">
        <f t="shared" si="0"/>
        <v>8291</v>
      </c>
      <c r="N22" s="109"/>
    </row>
    <row r="23" spans="2:14" ht="21.75" customHeight="1">
      <c r="B23" s="110"/>
      <c r="C23" s="127" t="s">
        <v>87</v>
      </c>
      <c r="D23" s="127"/>
      <c r="E23" s="144">
        <v>0</v>
      </c>
      <c r="F23" s="110"/>
      <c r="H23" s="112"/>
      <c r="I23" s="136" t="s">
        <v>25</v>
      </c>
      <c r="J23" s="129"/>
      <c r="K23" s="148">
        <v>2057</v>
      </c>
      <c r="L23" s="149"/>
      <c r="M23" s="150">
        <f t="shared" si="0"/>
        <v>2057</v>
      </c>
      <c r="N23" s="109"/>
    </row>
    <row r="24" spans="2:14" ht="21.75" customHeight="1">
      <c r="B24" s="132"/>
      <c r="C24" s="127" t="s">
        <v>88</v>
      </c>
      <c r="D24" s="127"/>
      <c r="E24" s="144">
        <v>0</v>
      </c>
      <c r="F24" s="110"/>
      <c r="H24" s="131" t="s">
        <v>26</v>
      </c>
      <c r="I24" s="128" t="s">
        <v>27</v>
      </c>
      <c r="J24" s="129" t="s">
        <v>28</v>
      </c>
      <c r="K24" s="148">
        <v>0</v>
      </c>
      <c r="L24" s="149">
        <v>0</v>
      </c>
      <c r="M24" s="150">
        <f t="shared" si="0"/>
        <v>0</v>
      </c>
      <c r="N24" s="109"/>
    </row>
    <row r="25" spans="2:14" ht="21.75" customHeight="1">
      <c r="B25" s="132" t="s">
        <v>89</v>
      </c>
      <c r="C25" s="127"/>
      <c r="D25" s="127"/>
      <c r="E25" s="144">
        <v>0</v>
      </c>
      <c r="F25" s="110"/>
      <c r="H25" s="131" t="s">
        <v>11</v>
      </c>
      <c r="I25" s="128" t="s">
        <v>29</v>
      </c>
      <c r="J25" s="129"/>
      <c r="K25" s="148">
        <v>15316</v>
      </c>
      <c r="L25" s="149"/>
      <c r="M25" s="150">
        <f t="shared" si="0"/>
        <v>15316</v>
      </c>
      <c r="N25" s="109"/>
    </row>
    <row r="26" spans="2:14" ht="21.75" customHeight="1">
      <c r="B26" s="132" t="s">
        <v>90</v>
      </c>
      <c r="C26" s="127"/>
      <c r="D26" s="127"/>
      <c r="E26" s="144">
        <f>E11+E20+E25</f>
        <v>432465</v>
      </c>
      <c r="F26" s="110"/>
      <c r="H26" s="131" t="s">
        <v>14</v>
      </c>
      <c r="I26" s="136" t="s">
        <v>30</v>
      </c>
      <c r="J26" s="113"/>
      <c r="K26" s="154">
        <v>0</v>
      </c>
      <c r="L26" s="155">
        <v>0</v>
      </c>
      <c r="M26" s="156">
        <f t="shared" si="0"/>
        <v>0</v>
      </c>
      <c r="N26" s="109"/>
    </row>
    <row r="27" spans="2:14" ht="21.75" customHeight="1">
      <c r="B27" s="110" t="s">
        <v>91</v>
      </c>
      <c r="C27" s="127"/>
      <c r="D27" s="127"/>
      <c r="E27" s="144">
        <f>SUM(E28:E32)</f>
        <v>0</v>
      </c>
      <c r="F27" s="110"/>
      <c r="H27" s="131" t="s">
        <v>17</v>
      </c>
      <c r="I27" s="128" t="s">
        <v>31</v>
      </c>
      <c r="J27" s="129"/>
      <c r="K27" s="148">
        <v>0</v>
      </c>
      <c r="L27" s="149">
        <v>0</v>
      </c>
      <c r="M27" s="150">
        <f t="shared" si="0"/>
        <v>0</v>
      </c>
      <c r="N27" s="109"/>
    </row>
    <row r="28" spans="2:14" ht="21.75" customHeight="1">
      <c r="B28" s="110"/>
      <c r="C28" s="127" t="s">
        <v>92</v>
      </c>
      <c r="D28" s="127"/>
      <c r="E28" s="144">
        <v>0</v>
      </c>
      <c r="F28" s="110"/>
      <c r="H28" s="131" t="s">
        <v>32</v>
      </c>
      <c r="I28" s="128" t="s">
        <v>33</v>
      </c>
      <c r="J28" s="129"/>
      <c r="K28" s="148">
        <v>0</v>
      </c>
      <c r="L28" s="149">
        <v>0</v>
      </c>
      <c r="M28" s="150">
        <f t="shared" si="0"/>
        <v>0</v>
      </c>
      <c r="N28" s="109"/>
    </row>
    <row r="29" spans="2:14" ht="21.75" customHeight="1">
      <c r="B29" s="110"/>
      <c r="C29" s="127" t="s">
        <v>93</v>
      </c>
      <c r="D29" s="127"/>
      <c r="E29" s="144">
        <v>0</v>
      </c>
      <c r="F29" s="110"/>
      <c r="H29" s="131" t="s">
        <v>34</v>
      </c>
      <c r="I29" s="128" t="s">
        <v>35</v>
      </c>
      <c r="J29" s="129"/>
      <c r="K29" s="157">
        <v>0</v>
      </c>
      <c r="L29" s="158">
        <v>0</v>
      </c>
      <c r="M29" s="159">
        <f t="shared" si="0"/>
        <v>0</v>
      </c>
      <c r="N29" s="109"/>
    </row>
    <row r="30" spans="2:14" ht="21.75" customHeight="1">
      <c r="B30" s="110"/>
      <c r="C30" s="127" t="s">
        <v>94</v>
      </c>
      <c r="D30" s="127"/>
      <c r="E30" s="144">
        <v>0</v>
      </c>
      <c r="F30" s="110"/>
      <c r="H30" s="137"/>
      <c r="I30" s="134" t="s">
        <v>36</v>
      </c>
      <c r="J30" s="135"/>
      <c r="K30" s="151">
        <f>SUM(K23,K25,K27:K29)</f>
        <v>17373</v>
      </c>
      <c r="L30" s="152">
        <f>SUM(L23,L25,L27:L29)</f>
        <v>0</v>
      </c>
      <c r="M30" s="153">
        <f t="shared" si="0"/>
        <v>17373</v>
      </c>
      <c r="N30" s="109"/>
    </row>
    <row r="31" spans="2:14" ht="21.75" customHeight="1">
      <c r="B31" s="110"/>
      <c r="C31" s="127" t="s">
        <v>95</v>
      </c>
      <c r="D31" s="127"/>
      <c r="E31" s="144">
        <v>0</v>
      </c>
      <c r="F31" s="110"/>
      <c r="H31" s="137" t="s">
        <v>37</v>
      </c>
      <c r="I31" s="135"/>
      <c r="J31" s="135"/>
      <c r="K31" s="151">
        <f>K22-K30</f>
        <v>-9082</v>
      </c>
      <c r="L31" s="152">
        <f>L22-L30</f>
        <v>0</v>
      </c>
      <c r="M31" s="153">
        <f t="shared" si="0"/>
        <v>-9082</v>
      </c>
      <c r="N31" s="109"/>
    </row>
    <row r="32" spans="2:14" ht="21.75" customHeight="1">
      <c r="B32" s="132"/>
      <c r="C32" s="127" t="s">
        <v>96</v>
      </c>
      <c r="D32" s="127"/>
      <c r="E32" s="144">
        <v>0</v>
      </c>
      <c r="F32" s="110"/>
      <c r="H32" s="131" t="s">
        <v>38</v>
      </c>
      <c r="I32" s="128" t="s">
        <v>39</v>
      </c>
      <c r="J32" s="129"/>
      <c r="K32" s="148">
        <v>9082</v>
      </c>
      <c r="L32" s="149"/>
      <c r="M32" s="150">
        <f t="shared" si="0"/>
        <v>9082</v>
      </c>
      <c r="N32" s="109"/>
    </row>
    <row r="33" spans="2:14" ht="21.75" customHeight="1">
      <c r="B33" s="110" t="s">
        <v>97</v>
      </c>
      <c r="C33" s="127"/>
      <c r="D33" s="127"/>
      <c r="E33" s="144">
        <f>SUM(E34:E36)</f>
        <v>19372</v>
      </c>
      <c r="F33" s="110"/>
      <c r="H33" s="131" t="s">
        <v>40</v>
      </c>
      <c r="I33" s="128" t="s">
        <v>41</v>
      </c>
      <c r="J33" s="129"/>
      <c r="K33" s="148">
        <v>0</v>
      </c>
      <c r="L33" s="149">
        <v>0</v>
      </c>
      <c r="M33" s="150">
        <f t="shared" si="0"/>
        <v>0</v>
      </c>
      <c r="N33" s="109"/>
    </row>
    <row r="34" spans="2:14" ht="21.75" customHeight="1">
      <c r="B34" s="110"/>
      <c r="C34" s="127" t="s">
        <v>98</v>
      </c>
      <c r="D34" s="127"/>
      <c r="E34" s="144">
        <v>0</v>
      </c>
      <c r="F34" s="110"/>
      <c r="H34" s="131" t="s">
        <v>42</v>
      </c>
      <c r="I34" s="128" t="s">
        <v>43</v>
      </c>
      <c r="J34" s="129"/>
      <c r="K34" s="148">
        <v>0</v>
      </c>
      <c r="L34" s="149">
        <v>0</v>
      </c>
      <c r="M34" s="150">
        <f t="shared" si="0"/>
        <v>0</v>
      </c>
      <c r="N34" s="109"/>
    </row>
    <row r="35" spans="2:14" ht="21.75" customHeight="1">
      <c r="B35" s="110"/>
      <c r="C35" s="127" t="s">
        <v>99</v>
      </c>
      <c r="D35" s="127"/>
      <c r="E35" s="144">
        <v>18838</v>
      </c>
      <c r="F35" s="110"/>
      <c r="H35" s="131" t="s">
        <v>44</v>
      </c>
      <c r="I35" s="128" t="s">
        <v>45</v>
      </c>
      <c r="J35" s="129"/>
      <c r="K35" s="148">
        <v>0</v>
      </c>
      <c r="L35" s="149">
        <v>0</v>
      </c>
      <c r="M35" s="150">
        <f t="shared" si="0"/>
        <v>0</v>
      </c>
      <c r="N35" s="109"/>
    </row>
    <row r="36" spans="2:14" ht="21.75" customHeight="1">
      <c r="B36" s="132"/>
      <c r="C36" s="127" t="s">
        <v>100</v>
      </c>
      <c r="D36" s="127"/>
      <c r="E36" s="144">
        <v>534</v>
      </c>
      <c r="F36" s="110"/>
      <c r="H36" s="131" t="s">
        <v>46</v>
      </c>
      <c r="I36" s="128" t="s">
        <v>47</v>
      </c>
      <c r="J36" s="129"/>
      <c r="K36" s="148">
        <v>0</v>
      </c>
      <c r="L36" s="149">
        <v>0</v>
      </c>
      <c r="M36" s="150">
        <f t="shared" si="0"/>
        <v>0</v>
      </c>
      <c r="N36" s="109"/>
    </row>
    <row r="37" spans="2:14" ht="21.75" customHeight="1">
      <c r="B37" s="132" t="s">
        <v>101</v>
      </c>
      <c r="C37" s="127"/>
      <c r="D37" s="127"/>
      <c r="E37" s="144">
        <v>19372</v>
      </c>
      <c r="F37" s="110"/>
      <c r="H37" s="133" t="s">
        <v>48</v>
      </c>
      <c r="I37" s="134" t="s">
        <v>49</v>
      </c>
      <c r="J37" s="135"/>
      <c r="K37" s="151">
        <f>SUM(K32:K36)</f>
        <v>9082</v>
      </c>
      <c r="L37" s="152">
        <f>SUM(L32:L36)</f>
        <v>0</v>
      </c>
      <c r="M37" s="153">
        <f t="shared" si="0"/>
        <v>9082</v>
      </c>
      <c r="N37" s="109"/>
    </row>
    <row r="38" spans="2:14" ht="21.75" customHeight="1">
      <c r="B38" s="110" t="s">
        <v>102</v>
      </c>
      <c r="C38" s="127"/>
      <c r="D38" s="127"/>
      <c r="E38" s="144">
        <f>E39+E44</f>
        <v>240224</v>
      </c>
      <c r="F38" s="110"/>
      <c r="H38" s="137" t="s">
        <v>50</v>
      </c>
      <c r="I38" s="135"/>
      <c r="J38" s="135"/>
      <c r="K38" s="151">
        <f>K31+K37</f>
        <v>0</v>
      </c>
      <c r="L38" s="152">
        <f>L31+L37</f>
        <v>0</v>
      </c>
      <c r="M38" s="153">
        <f t="shared" si="0"/>
        <v>0</v>
      </c>
      <c r="N38" s="109"/>
    </row>
    <row r="39" spans="2:14" ht="21.75" customHeight="1" thickBot="1">
      <c r="B39" s="110"/>
      <c r="C39" s="106" t="s">
        <v>103</v>
      </c>
      <c r="D39" s="130"/>
      <c r="E39" s="145">
        <f>SUM(E40:E43)</f>
        <v>25076</v>
      </c>
      <c r="F39" s="110"/>
      <c r="H39" s="120" t="s">
        <v>51</v>
      </c>
      <c r="I39" s="108"/>
      <c r="J39" s="108"/>
      <c r="K39" s="221">
        <v>215148</v>
      </c>
      <c r="L39" s="222"/>
      <c r="M39" s="160">
        <f t="shared" si="0"/>
        <v>215148</v>
      </c>
      <c r="N39" s="109"/>
    </row>
    <row r="40" spans="2:14" ht="21.75" customHeight="1">
      <c r="B40" s="110"/>
      <c r="D40" s="130" t="s">
        <v>104</v>
      </c>
      <c r="E40" s="145">
        <v>0</v>
      </c>
      <c r="F40" s="110"/>
      <c r="H40" s="138"/>
      <c r="I40" s="138"/>
      <c r="J40" s="138"/>
      <c r="K40" s="139"/>
      <c r="L40" s="140"/>
      <c r="M40" s="140"/>
      <c r="N40" s="109"/>
    </row>
    <row r="41" spans="2:14" ht="21.75" customHeight="1">
      <c r="B41" s="110"/>
      <c r="D41" s="130" t="s">
        <v>105</v>
      </c>
      <c r="E41" s="145">
        <v>0</v>
      </c>
      <c r="F41" s="110"/>
      <c r="H41" s="113"/>
      <c r="I41" s="113"/>
      <c r="J41" s="113"/>
      <c r="K41" s="113"/>
      <c r="L41" s="113"/>
      <c r="M41" s="113"/>
      <c r="N41" s="113"/>
    </row>
    <row r="42" spans="2:6" ht="21.75" customHeight="1">
      <c r="B42" s="110"/>
      <c r="D42" s="130" t="s">
        <v>106</v>
      </c>
      <c r="E42" s="145">
        <v>0</v>
      </c>
      <c r="F42" s="110"/>
    </row>
    <row r="43" spans="2:6" ht="21.75" customHeight="1">
      <c r="B43" s="110"/>
      <c r="C43" s="127"/>
      <c r="D43" s="127" t="s">
        <v>107</v>
      </c>
      <c r="E43" s="144">
        <v>25076</v>
      </c>
      <c r="F43" s="110"/>
    </row>
    <row r="44" spans="2:6" ht="21.75" customHeight="1">
      <c r="B44" s="110"/>
      <c r="C44" s="106" t="s">
        <v>108</v>
      </c>
      <c r="D44" s="130"/>
      <c r="E44" s="145">
        <f>SUM(E45:E46)</f>
        <v>215148</v>
      </c>
      <c r="F44" s="110"/>
    </row>
    <row r="45" spans="2:6" ht="21.75" customHeight="1">
      <c r="B45" s="110"/>
      <c r="D45" s="130" t="s">
        <v>109</v>
      </c>
      <c r="E45" s="145">
        <v>215148</v>
      </c>
      <c r="F45" s="110"/>
    </row>
    <row r="46" spans="2:6" ht="21.75" customHeight="1">
      <c r="B46" s="132"/>
      <c r="C46" s="127"/>
      <c r="D46" s="127" t="s">
        <v>110</v>
      </c>
      <c r="E46" s="144">
        <v>0</v>
      </c>
      <c r="F46" s="110"/>
    </row>
    <row r="47" spans="2:6" ht="21.75" customHeight="1">
      <c r="B47" s="110" t="s">
        <v>111</v>
      </c>
      <c r="C47" s="127"/>
      <c r="D47" s="127"/>
      <c r="E47" s="144">
        <f>E48+E54</f>
        <v>172869</v>
      </c>
      <c r="F47" s="110"/>
    </row>
    <row r="48" spans="2:6" ht="21.75" customHeight="1">
      <c r="B48" s="110"/>
      <c r="C48" s="106" t="s">
        <v>112</v>
      </c>
      <c r="D48" s="130"/>
      <c r="E48" s="145">
        <f>SUM(E49:E53)</f>
        <v>154854</v>
      </c>
      <c r="F48" s="110"/>
    </row>
    <row r="49" spans="2:6" ht="21.75" customHeight="1">
      <c r="B49" s="110"/>
      <c r="D49" s="130" t="s">
        <v>113</v>
      </c>
      <c r="E49" s="145">
        <v>39723</v>
      </c>
      <c r="F49" s="110"/>
    </row>
    <row r="50" spans="2:6" ht="21.75" customHeight="1">
      <c r="B50" s="110"/>
      <c r="D50" s="130" t="s">
        <v>114</v>
      </c>
      <c r="E50" s="145">
        <v>0</v>
      </c>
      <c r="F50" s="110"/>
    </row>
    <row r="51" spans="2:6" ht="21.75" customHeight="1">
      <c r="B51" s="110"/>
      <c r="D51" s="130" t="s">
        <v>115</v>
      </c>
      <c r="E51" s="145">
        <v>0</v>
      </c>
      <c r="F51" s="110"/>
    </row>
    <row r="52" spans="2:6" ht="21.75" customHeight="1">
      <c r="B52" s="110"/>
      <c r="D52" s="130" t="s">
        <v>116</v>
      </c>
      <c r="E52" s="145">
        <v>0</v>
      </c>
      <c r="F52" s="110"/>
    </row>
    <row r="53" spans="2:6" ht="21.75" customHeight="1">
      <c r="B53" s="110"/>
      <c r="C53" s="127"/>
      <c r="D53" s="127" t="s">
        <v>117</v>
      </c>
      <c r="E53" s="144">
        <v>115131</v>
      </c>
      <c r="F53" s="110"/>
    </row>
    <row r="54" spans="2:6" ht="21.75" customHeight="1">
      <c r="B54" s="110"/>
      <c r="C54" s="106" t="s">
        <v>118</v>
      </c>
      <c r="D54" s="130"/>
      <c r="E54" s="145">
        <f>SUM(E55:E59)-E60</f>
        <v>18015</v>
      </c>
      <c r="F54" s="110"/>
    </row>
    <row r="55" spans="2:6" ht="21.75" customHeight="1">
      <c r="B55" s="110"/>
      <c r="D55" s="130" t="s">
        <v>119</v>
      </c>
      <c r="E55" s="145">
        <v>13092</v>
      </c>
      <c r="F55" s="110"/>
    </row>
    <row r="56" spans="2:6" ht="21.75" customHeight="1">
      <c r="B56" s="110"/>
      <c r="D56" s="130" t="s">
        <v>120</v>
      </c>
      <c r="E56" s="145">
        <v>0</v>
      </c>
      <c r="F56" s="110"/>
    </row>
    <row r="57" spans="2:6" ht="21.75" customHeight="1">
      <c r="B57" s="110"/>
      <c r="D57" s="130" t="s">
        <v>121</v>
      </c>
      <c r="E57" s="145">
        <v>0</v>
      </c>
      <c r="F57" s="110"/>
    </row>
    <row r="58" spans="2:6" ht="21.75" customHeight="1">
      <c r="B58" s="110"/>
      <c r="D58" s="130" t="s">
        <v>122</v>
      </c>
      <c r="E58" s="145">
        <v>0</v>
      </c>
      <c r="F58" s="110"/>
    </row>
    <row r="59" spans="2:6" ht="21.75" customHeight="1">
      <c r="B59" s="110"/>
      <c r="D59" s="130" t="s">
        <v>123</v>
      </c>
      <c r="E59" s="145">
        <v>4923</v>
      </c>
      <c r="F59" s="110"/>
    </row>
    <row r="60" spans="2:6" ht="21.75" customHeight="1">
      <c r="B60" s="132"/>
      <c r="C60" s="127"/>
      <c r="D60" s="127" t="s">
        <v>124</v>
      </c>
      <c r="E60" s="144">
        <v>0</v>
      </c>
      <c r="F60" s="110"/>
    </row>
    <row r="61" spans="2:6" ht="21.75" customHeight="1">
      <c r="B61" s="132" t="s">
        <v>125</v>
      </c>
      <c r="C61" s="127"/>
      <c r="D61" s="127"/>
      <c r="E61" s="144">
        <f>E38+E47</f>
        <v>413093</v>
      </c>
      <c r="F61" s="110"/>
    </row>
    <row r="62" spans="2:6" ht="21.75" customHeight="1">
      <c r="B62" s="132" t="s">
        <v>126</v>
      </c>
      <c r="C62" s="127"/>
      <c r="D62" s="127"/>
      <c r="E62" s="144">
        <f>E37+E61</f>
        <v>432465</v>
      </c>
      <c r="F62" s="110"/>
    </row>
    <row r="63" spans="2:6" ht="21.75" customHeight="1">
      <c r="B63" s="132" t="s">
        <v>127</v>
      </c>
      <c r="C63" s="127"/>
      <c r="D63" s="127"/>
      <c r="E63" s="146">
        <f>IF((E20-E33)&gt;0,0,E20-E33)</f>
        <v>0</v>
      </c>
      <c r="F63" s="110"/>
    </row>
    <row r="64" spans="2:6" ht="21.75" customHeight="1" thickBot="1">
      <c r="B64" s="118" t="s">
        <v>128</v>
      </c>
      <c r="C64" s="107"/>
      <c r="D64" s="107"/>
      <c r="E64" s="147">
        <v>0</v>
      </c>
      <c r="F64" s="110"/>
    </row>
  </sheetData>
  <mergeCells count="2">
    <mergeCell ref="K5:L9"/>
    <mergeCell ref="K39:L39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_</cp:lastModifiedBy>
  <cp:lastPrinted>2009-12-16T04:16:35Z</cp:lastPrinted>
  <dcterms:created xsi:type="dcterms:W3CDTF">2000-10-18T23:51:28Z</dcterms:created>
  <dcterms:modified xsi:type="dcterms:W3CDTF">2010-01-14T06:21:40Z</dcterms:modified>
  <cp:category/>
  <cp:version/>
  <cp:contentType/>
  <cp:contentStatus/>
</cp:coreProperties>
</file>