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86" yWindow="65386" windowWidth="15480" windowHeight="8550" firstSheet="7" activeTab="10"/>
  </bookViews>
  <sheets>
    <sheet name="公共用地先行取得特会" sheetId="1" r:id="rId1"/>
    <sheet name="流域下水道特会" sheetId="2" r:id="rId2"/>
    <sheet name="港湾整備特会" sheetId="3" r:id="rId3"/>
    <sheet name="中小企業者等支援資金貸付特会" sheetId="4" r:id="rId4"/>
    <sheet name="沿岸漁業改善資金特会" sheetId="5" r:id="rId5"/>
    <sheet name="中央卸売市場特会" sheetId="6" r:id="rId6"/>
    <sheet name="農業改良資金貸付特会" sheetId="7" r:id="rId7"/>
    <sheet name="林業改善資金貸付特会" sheetId="8" r:id="rId8"/>
    <sheet name="あすなろ特会" sheetId="9" r:id="rId9"/>
    <sheet name="母子寡婦特会" sheetId="10" r:id="rId10"/>
    <sheet name="交通災害特会" sheetId="11" r:id="rId11"/>
  </sheets>
  <definedNames/>
  <calcPr fullCalcOnLoad="1"/>
</workbook>
</file>

<file path=xl/sharedStrings.xml><?xml version="1.0" encoding="utf-8"?>
<sst xmlns="http://schemas.openxmlformats.org/spreadsheetml/2006/main" count="514" uniqueCount="171">
  <si>
    <t xml:space="preserve">高度化事業資金貸付金の一部財源として借入れた債務（県債）を、償還期日にあわせて償還しようとするもの。                                                                                                                                                                                                             </t>
  </si>
  <si>
    <t xml:space="preserve">　市場事業債にかかる償還金。                                                                                                                                                                                                                                                 </t>
  </si>
  <si>
    <t xml:space="preserve">　市場事業債にかかる償還金利子。                                                                                                                                                                                                                                               </t>
  </si>
  <si>
    <t xml:space="preserve">　満期になった農林漁業信用基金からの借入金の元金償還　と利子の支払い。　　　　　　　　　　　　　　　　　●根拠法令　　　　　　　　　　　　　　　　　　　　　　林業経営基盤の強化等の促進のための資金の融通に関す　る暫定措置法　　　　　　　　　　　　　　　　　　　　林業経営基盤の強化等の促進のための資金の融通に関す　る暫定措置法施行令                                                                                         </t>
  </si>
  <si>
    <t xml:space="preserve">高度化事業資金貸付金の一部財源として中小企業総合事業団から借入れた債務（県債）を、償還期日にあわせて中小企業総合事業団へ償還しようとするもの。                                                                                                                                                                                        </t>
  </si>
  <si>
    <t xml:space="preserve">港湾整備事業充当県債の償還                                                                                                                                                                                                                                                  </t>
  </si>
  <si>
    <t xml:space="preserve">港湾整備事業充当県債利子の償還                                                                                                                                                                                                                                                </t>
  </si>
  <si>
    <t xml:space="preserve">下水道事業に係る起債元利償還金である。                                                                                                                                                                                                                                            </t>
  </si>
  <si>
    <t xml:space="preserve">  下水道事業に係るＮＴＴ無利子貸付金の償還金である。                                                                                                                                                                                                                                    </t>
  </si>
  <si>
    <t xml:space="preserve">三重県立小児心療センターあすなろ学園を運営するための人件費。                                                                                                                                                                                                                                 </t>
  </si>
  <si>
    <t xml:space="preserve">   貸付の財源である政府貸付金の借入に対する償還を行   う。                                              ●実施期間                                            ①償還期間 １３年                                   ②据置期間   ６年                                 ●根拠法令名                                   </t>
  </si>
  <si>
    <t xml:space="preserve">市場職員（１３名）人件費。                                                                                                                                                                                                                                                  </t>
  </si>
  <si>
    <t xml:space="preserve">昭和６２年度から一部供用開始した北勢沿岸流域下水道（北部処理区）の維持管理に係る経費のうち流量計及びテレメーターの点検費                                                                                                                                                                                                   </t>
  </si>
  <si>
    <t xml:space="preserve">平成７年度から一部供用開始した北勢沿岸流域下水道（  南部処理区）の維持管理に係る経費                                                                                                                                                                                                                    </t>
  </si>
  <si>
    <t xml:space="preserve">平成７年度から一部供用開始した北勢沿岸流域下水道（南部処理区）の維持管理に係る経費のうち接続点水質等調査費                                                                                                                                                                                                          </t>
  </si>
  <si>
    <t xml:space="preserve">平成７年度から一部供用開始した北勢沿岸流域下水道（南部処理区）の維持管理に係る経費のうち下水道賠償責任保険料等の施設管理費                                                                                                                                                                                                  </t>
  </si>
  <si>
    <t xml:space="preserve">平成７年度から一部供用開始した北勢沿岸流域下水道（南部処理区）の維持管理に係る経費のうち流域下水道台帳作成費                                                                                                                                                                                                         </t>
  </si>
  <si>
    <t xml:space="preserve">平成５年度から一部供用開始した中勢沿岸流域下水道（雲出川左岸処理区）の維持管理に係る経費                                                                                                                                                                                                                   </t>
  </si>
  <si>
    <t xml:space="preserve">平成５年度から一部供用開始した中勢沿岸流域下水道（雲出川左岸処理区）の維持管理に係る経費のうち接続点水質等調査費                                                                                                                                                                                                       </t>
  </si>
  <si>
    <t xml:space="preserve">平成５年度から一部供用開始した中勢沿岸流域下水道（雲出川左岸処理区）の維持管理に係る経費のうち下水道賠償責任保険料等の施設管理費                                                                                                                                                                                               </t>
  </si>
  <si>
    <t xml:space="preserve">平成５年度から一部供用開始した中勢沿岸流域下水道（雲出川左岸処理区）の維持管理に係る経費のうち流域下水道台帳作成費                                                                                                                                                                                                      </t>
  </si>
  <si>
    <t xml:space="preserve">平成５年度から一部供用開始した中勢沿岸流域下水道（雲出川左岸処理区）の維持管理に係る経費のうち流量計及びテレメーターの点検費                                                                                                                                                                                                 </t>
  </si>
  <si>
    <t xml:space="preserve">平成１０年度から一部供用開始した中勢沿岸流域下水道（松阪処理区）の維持管理に係る経費                                                                                                                                                                                                                     </t>
  </si>
  <si>
    <t xml:space="preserve">平成１０年度から一部供用開始した中勢沿岸流域下水道（松阪処理区）の維持管理に係る経費のうち接続点水質等調査費                                                                                                                                                                                                         </t>
  </si>
  <si>
    <t xml:space="preserve">平成１０年度から一部供用開始した中勢沿岸流域下水道（松阪処理区）の維持管理に係る経費のうち下水道賠償責任保険料等の施設管理費                                                                                                                                                                                                 </t>
  </si>
  <si>
    <t xml:space="preserve">平成１０年度から一部供用開始した中勢沿岸流域下水道（松阪処理区）の維持管理に係る経費のうち流域下水道台帳作成費                                                                                                                                                                                                        </t>
  </si>
  <si>
    <t xml:space="preserve">平成１０年度から一部供用開始した中勢沿岸流域下水道（松阪処理区）の維持管理に係る経費のうち流量計及びテレメーターの点検費                                                                                                                                                                                                   </t>
  </si>
  <si>
    <t xml:space="preserve">下水道の整備は生活環境の改善、公共用水域の水質保全、市街地の浸水防除等に必要不可欠である。当県は、全国平均と比べて著しく整備が遅れており一層の事業推進を図らねばならない。                                                                                                                                                                          </t>
  </si>
  <si>
    <t xml:space="preserve">国補事業に付随する国補対象外の事業、及び国補事業の円滑化を図るために必要な事業を実施する。                                                                                                                                                                                                                  </t>
  </si>
  <si>
    <t xml:space="preserve">講習会開催、促進デーの実施等により下水道の普及をＰＲし、事業の推進を図る。                                                                                                                                                                                                                          </t>
  </si>
  <si>
    <t xml:space="preserve">　下水道事業が健全に経営され、環境改善事業として住民の満足を得るため。                                                                                                                                                                                                                            </t>
  </si>
  <si>
    <t xml:space="preserve">国補事業に付随する国補対象外の事業及び国補事業の円滑化を図るために必要な事業を実施する。                                                                                                                                                                                                                   </t>
  </si>
  <si>
    <t xml:space="preserve">　直轄事業先行取得用地の国土交通省への引渡に伴う先行取得の用地費等の支払い。                                                                                                                                                                                                                         </t>
  </si>
  <si>
    <t xml:space="preserve">港湾埋め立て事業により取得した港湾施設及び施設用地の管理に要する経費                                                                                                                                                                                                                             </t>
  </si>
  <si>
    <t xml:space="preserve">桑名市との水道管添架に係る費用負担協定による受託事業                                                                                                                                                                                                                                     </t>
  </si>
  <si>
    <t xml:space="preserve">昭和６２年度から一部供用開始した北勢沿岸流域下水道（北部処理区）の維持管理に係る経費                                                                                                                                                                                                                     </t>
  </si>
  <si>
    <t xml:space="preserve">昭和６２年度から一部供用開始した北勢沿岸流域下水道（北部処理区）の維持管理に係る経費のうち接続点水質等調査費                                                                                                                                                                                                         </t>
  </si>
  <si>
    <t xml:space="preserve">昭和６２年度から一部供用開始した北勢沿岸流域下水道（北部処理区）の維持管理に係る経費のうち下水道賠償責任保険料等の施設管理費                                                                                                                                                                                                 </t>
  </si>
  <si>
    <t xml:space="preserve">昭和６２年度から一部供用開始した北勢沿岸流域下水道（北部処理区）の維持管理に係る経費のうち流域下水道台帳作成費                                                                                                                                                                                                        </t>
  </si>
  <si>
    <t xml:space="preserve">小規模企業の経営合理化を促進し、経営革新及び新規創業に必要な設備の導入を促進するため、（財）三重県産業支援センターに対し、当センターが小規模企業者等に貸付を行うための資金の貸付を行う。                                                                                                                                                                   </t>
  </si>
  <si>
    <t xml:space="preserve">中小企業の経営合理化、経営革新及び新規創業に必要な設備の導入を促進するため、（財）三重県産業支援センターに対し、当センターが中小企業者等に貸与及びリースをする機械設備の購入資金の貸付を行う。                                                                                                                                                                </t>
  </si>
  <si>
    <t xml:space="preserve">中小企業者が経営体質の改善、環境変化の対応を図るために組合等を組織し、事業の共同化、協業化、集団化等を実施する場合、これらの組合等に対し事業に必要な資金の貸付を行い、またベンチャー企業や商店街の活性化を支援するための事業を行う（財）三重県産業支援センターへの貸付を行う。                                                                                                                        </t>
  </si>
  <si>
    <t xml:space="preserve">高度化事業資金貸付金の一部財源として一般会計から繰入れた繰入金を、一般会計へ繰出そうとするもの。                                                                                                                                                                                                               </t>
  </si>
  <si>
    <t xml:space="preserve">流域下水道にかかる事務的経費　　　　　　　　　　　　①下水道公社指導　　　　　　　　　　　　　　　　　  ②関連市町村指導　　　　　　　　　　　　　　　　　  ③普及啓発　　　　　　　　　　　　　　　　　　　　　④建設省等との調整                                                                                                                                            </t>
  </si>
  <si>
    <t xml:space="preserve">母子家庭や寡婦に対し、経済的自立を図る制度として各種資金を貸し付ける。　　　　　　　　　　　　　　　　　平成６年度から母子と寡婦の特別会計を統合。                                                                                                                                                                                      </t>
  </si>
  <si>
    <t xml:space="preserve">精神障害者、情緒障害児及び発達障害児の心身の健全な発達を図るため、三重県立小児心療センターあすなろ学園を津市に設置し、次の事業を行う。　　　　　　　　　　　（１）自閉症を主たる症状とする児童であって病院に入　　院することを要するものを入院させる第一種自閉症児施　設としての事業　　　　　　　　　　　　　　　　　　（２）精神障害児、情緒障害児及び発達障害児を通院又は　入院させ、治療を行うとともに、独立、自活に必要な知　識、技能を与える。　　　　　　　　　　　　　　　　（３）その他知事が必要と認める事業    </t>
  </si>
  <si>
    <t xml:space="preserve">精神障害児、情緒障害児及び発達障害児の心身の健全な発達を図るため、三重県立小児心療センターあすなろ学園を津市に設置し、次の事業を行う。　　　　　　　　　　　　当園における治療が円滑に行えるよう、入院児及び外来通院児を対象に訪問看護、訪問指導を実施、子どもの安全な育ちを保障していくことを主たる目的とする。                                                                                                       </t>
  </si>
  <si>
    <t xml:space="preserve">市場事業にかかる一般事務経費。                                                                                                                                                                                                                                                </t>
  </si>
  <si>
    <t xml:space="preserve">（１）「国有財産等所在市町村交付金法」に基づき、三雲町に対して交付金を交付する。　　　　　　　　　　　　（２）事業収入に対しての消費税を納付する。                                                                                                                                                                                      </t>
  </si>
  <si>
    <t xml:space="preserve">　三重県中央卸売市場協力会が行う場内の清掃及びごみ処理事業に対し助成を行い、市場環境の改善を図る。                                                                                                                                                                                                              </t>
  </si>
  <si>
    <t xml:space="preserve">　市場の各施設について、関係法令（電気事業法、消防法、水質汚濁防止法、高圧ガス保安法、水道法、小規模水道条例等）に基づき、点検修理を行い、安定かつ適切な施設の維持管理を行う。                                                                                                                                                                        </t>
  </si>
  <si>
    <t xml:space="preserve">１　目的　　　　　　　　　　　　　　　　　　　　　　　卸売市場法、県条例等に基づき中央卸売市場の適正かつ効果的な業務運営を行うための検査及び指導監督を行う。　卸売業者、仲卸業者の財務健全化のための指導を行う。２　効果　　　　　　　　　　　　　　　　　　　　　　　生鮮食料品の公正かつ円滑な取引を通じ適正価格の形成と安定供給を確保し、もって県民食生活の安定に貢献する。                                                                        </t>
  </si>
  <si>
    <t xml:space="preserve">１　目的及び効果　　　　　　　　　　　　　　　　　　　卸売市場の公平な取引の確保のため、場内業者に講習会を実施し、資質の向上を図る。　　　　　　　　　　　　　また、利害の対立する業者間の取引ルールの確立を図る取引部会に出席する。　　　　　　　　　　　　　　　　２　内容　　　　　　　　　　　　　　　　　　　　　　（１）せり人試験及びせり人講習会　　　　　　　　　　（２）取引部会指導　　　　　　　　　　　　　　　　　（３）売買参加者等承認、登録事務                               </t>
  </si>
  <si>
    <t xml:space="preserve">  ①農業者に対し農業改良資金の貸付を行う。　　　　　　②農業改良資金制度の運営に必要な事務費　　　　    ●実施期間                                            ①償還期間 ５～１０年以内                           ②無利子貸付                                      ●根拠法令名                                          農業改良資金助成法          </t>
  </si>
  <si>
    <t xml:space="preserve">    貸付の財源である政府貸付金の借入に対する償還（県  債償還）に伴い、一般会計への繰り出しを行う。      ●根拠法令                                            農業改良資金助成法                                                                                                                                           </t>
  </si>
  <si>
    <t xml:space="preserve">　青年等の新規就農促進と、経営の定着を支援するため、経営の開始等をしようとする認定就農者に対し、就農支援資金のうち、就農施設等資金の貸付を行う。            ●根拠法令（要綱）名、条項                            青年等の就農促進のための資金の貸付に関する特別措置法                                                  　就農施設等資金三重県貸付金貸付等要領                                   </t>
  </si>
  <si>
    <t xml:space="preserve">    農業改良資金貸付事業の業務勘定及び貸付勘定に属す  る繰越金を管理する。                              ●根拠法令名                                          農業改良資金助成法                                  青年等の就農促進のための資金の貸付に関する特別措置法                                                                    </t>
  </si>
  <si>
    <t xml:space="preserve">　林業・木材産業従事者等に林業経営の改善、労働災害の防止及び後継者の育成に要する資金を無利子で融資し、林業の振興を図り、併せて制度の普及啓発、運営協議会の開催、貸付及び償還事務の一部を三重県森林組合連合会等に委託する。                                                                                                                                                  </t>
  </si>
  <si>
    <t xml:space="preserve">　木材の生産及び流通の合理化を促進するため、木材関連　事業者等に対し、低利の資金を融通し、併せて資金制度　の普及啓蒙、運営協議会の開催を行う。　   　　　　 ●根拠法令　　　　　　　　　　　　　　　　　　　　　　林業経営基盤の強化等の促進のための資金の融通等に関  する暫定措置法第６条　　　　　　　　　　　　　　　　林業経営基盤の強化等の促進のための資金の融通等に関  す暫定措置法施行規則                                                          </t>
  </si>
  <si>
    <t xml:space="preserve">　前年度繰越金、本年度発生する林業改善資金償還にかかる次年度繰越金、木材産業等高度化推進資金利子収入及び特別会計運用益（預金利子）、林業就業促進資金償還に係る繰越金を次年度貸付財源に充当するため、予備費として保留する。                                                                                                                                                  </t>
  </si>
  <si>
    <t xml:space="preserve">　沿岸漁業者等に経営等改善資金、生活改善資金及び青年漁業者等養成確保資金を無利子で貸し付けることにより、沿岸漁業の健全な発展と漁業生産力の増大及び沿岸漁業者の福祉の向上を図る。　　　　　　　　　　　　　　　　　沿岸漁業改善資金助成法（昭和５４年法律第２５号）に基づき、沿岸漁業改善資金貸付事業特別会計にかかる事務費。                                                                                                 </t>
  </si>
  <si>
    <t xml:space="preserve">　沿岸漁業改善資金の貸付財源を預金として一時的に管理する。                                                                                                                                                                                                                                  </t>
  </si>
  <si>
    <t xml:space="preserve">農林水産商工部                </t>
  </si>
  <si>
    <t xml:space="preserve">交通災害を受けた者の当面の窮状を救済し、その生活の安定に寄与するとともに、県民の交通事故防止の喚起を図る。                                                                                                                                                                                                          </t>
  </si>
  <si>
    <t xml:space="preserve">三重県交通災害共済制度の目的の一つである交通事故防止の喚起を図るため、共済事業を実施している６５市町村において、交通安全意識を高める事業を実施する。                                                                                                                                                                                     </t>
  </si>
  <si>
    <t>事業名称</t>
  </si>
  <si>
    <t>細事業名称</t>
  </si>
  <si>
    <t>部局名称</t>
  </si>
  <si>
    <t>事業概要（目的）</t>
  </si>
  <si>
    <t>所属コード</t>
  </si>
  <si>
    <t xml:space="preserve">生活部                        </t>
  </si>
  <si>
    <t xml:space="preserve">管理費                                                      </t>
  </si>
  <si>
    <t xml:space="preserve">県土整備部                    </t>
  </si>
  <si>
    <t xml:space="preserve">農林水産業を支える生産・経営基盤の充実                                                                                  </t>
  </si>
  <si>
    <t xml:space="preserve">健康福祉部                    </t>
  </si>
  <si>
    <t xml:space="preserve">既存産業の高度化・高付加価値化の促進                                                                                    </t>
  </si>
  <si>
    <t xml:space="preserve">子育て環境の整備                                                                                                        </t>
  </si>
  <si>
    <t xml:space="preserve">公共事業                                                    </t>
  </si>
  <si>
    <t xml:space="preserve">県単公共事業                                                </t>
  </si>
  <si>
    <t xml:space="preserve">受託事業                                                    </t>
  </si>
  <si>
    <t xml:space="preserve">快適な都市環境の整備                                                                                                    </t>
  </si>
  <si>
    <t xml:space="preserve">県有資産所在市町村交付金・消費税                            </t>
  </si>
  <si>
    <t xml:space="preserve">市場環境対策事業費                                          </t>
  </si>
  <si>
    <t xml:space="preserve">施設管理費                                                  </t>
  </si>
  <si>
    <t xml:space="preserve">市場施設維持管理費                                          </t>
  </si>
  <si>
    <t xml:space="preserve">業務運営管理費                                              </t>
  </si>
  <si>
    <t xml:space="preserve">市場業務運営事務費                                          </t>
  </si>
  <si>
    <t xml:space="preserve">市場業務団体指導費                                          </t>
  </si>
  <si>
    <t xml:space="preserve">加入促進及び給付事業費                                      </t>
  </si>
  <si>
    <t xml:space="preserve">交通災害共済見舞金                                          </t>
  </si>
  <si>
    <t xml:space="preserve">交通災害共済基金積立金                                      </t>
  </si>
  <si>
    <t xml:space="preserve">共済事務費                                                  </t>
  </si>
  <si>
    <t xml:space="preserve">交通安全意識高揚事業費                                      </t>
  </si>
  <si>
    <t xml:space="preserve">母子及び寡婦福祉資金貸付事業費                              </t>
  </si>
  <si>
    <t xml:space="preserve">母子及び寡婦福祉資金貸付金                                  </t>
  </si>
  <si>
    <t xml:space="preserve">運営事業費                                                  </t>
  </si>
  <si>
    <t xml:space="preserve">医療支援事業費                                              </t>
  </si>
  <si>
    <t xml:space="preserve">安全で安心な農林水産物の安定的な供給                                                                                    </t>
  </si>
  <si>
    <t xml:space="preserve">一般管理費                                                  </t>
  </si>
  <si>
    <t xml:space="preserve">一般運営事務費                                              </t>
  </si>
  <si>
    <t xml:space="preserve">奨励貸付事業費                                              </t>
  </si>
  <si>
    <t xml:space="preserve">農業改良資金貸付事業費                                      </t>
  </si>
  <si>
    <t xml:space="preserve">農業改良資金一般会計繰出金                                  </t>
  </si>
  <si>
    <t xml:space="preserve">就農施設等資金貸付金                                        </t>
  </si>
  <si>
    <t>予備費　　　　　　　　　　　　　　　　　　　　　　　　　　　</t>
  </si>
  <si>
    <t xml:space="preserve">林業改善資金貸付事業費                                      </t>
  </si>
  <si>
    <t xml:space="preserve">中小企業者等支援資金貸付事業費                              </t>
  </si>
  <si>
    <t xml:space="preserve">小規模企業者等設備資金貸付事業貸付事業費                    </t>
  </si>
  <si>
    <t xml:space="preserve">小規模企業者等設備貸与事業貸付事業費                        </t>
  </si>
  <si>
    <t xml:space="preserve">高度化事業資金貸付事業費                                    </t>
  </si>
  <si>
    <t xml:space="preserve">一般会計繰出金                                              </t>
  </si>
  <si>
    <t xml:space="preserve">木材産業等高度化推進資金貸付事業費                          </t>
  </si>
  <si>
    <t xml:space="preserve">沿岸漁業改善資金貸付事業費                                  </t>
  </si>
  <si>
    <t xml:space="preserve">交通安全対策の推進                                                                                                      </t>
  </si>
  <si>
    <t xml:space="preserve">県単北勢沿岸流域下水道（北部）建設費                        </t>
  </si>
  <si>
    <t xml:space="preserve">国補北勢沿岸流域下水道（南部）建設費                        </t>
  </si>
  <si>
    <t xml:space="preserve">県単北勢沿岸流域下水道（南部）建設費                        </t>
  </si>
  <si>
    <t xml:space="preserve">国補中勢沿岸流域下水道（志登茂川）建設費                    </t>
  </si>
  <si>
    <t xml:space="preserve">県単中勢沿岸流域下水道（志登茂川）建設費                    </t>
  </si>
  <si>
    <t xml:space="preserve">国補中勢沿岸流域下水道（雲出川左岸）建設費                  </t>
  </si>
  <si>
    <t xml:space="preserve">県単中勢沿岸流域下水道（雲出川左岸）建設費                  </t>
  </si>
  <si>
    <t xml:space="preserve">国補中勢沿岸流域下水道（松阪）建設費                        </t>
  </si>
  <si>
    <t xml:space="preserve">県単中勢沿岸流域下水道（松阪）建設費                        </t>
  </si>
  <si>
    <t xml:space="preserve">国補宮川流域下水道（宮川）建設費                            </t>
  </si>
  <si>
    <t xml:space="preserve">県単宮川流域下水道（宮川）建設費                            </t>
  </si>
  <si>
    <t xml:space="preserve">流域下水道推進費                                            </t>
  </si>
  <si>
    <t xml:space="preserve">流域下水道推進負担金                                        </t>
  </si>
  <si>
    <t xml:space="preserve">下水道経営改善事業費                                        </t>
  </si>
  <si>
    <t xml:space="preserve">下水道対策費                                                </t>
  </si>
  <si>
    <t xml:space="preserve">志登茂川浄化センター環境整備事業負担金                      </t>
  </si>
  <si>
    <t xml:space="preserve">宮川浄化センター環境整備事業負担金                          </t>
  </si>
  <si>
    <t xml:space="preserve">流域下水道関連公共施設等整備事業負担金                      </t>
  </si>
  <si>
    <t xml:space="preserve">港湾の整備                                                                                                              </t>
  </si>
  <si>
    <t xml:space="preserve">総務管理費                                                  </t>
  </si>
  <si>
    <t xml:space="preserve">北勢沿岸流域下水道（北部）管理費                            </t>
  </si>
  <si>
    <t xml:space="preserve">下水道公社委託料                                            </t>
  </si>
  <si>
    <t xml:space="preserve">接続点水質等監視調査費                                      </t>
  </si>
  <si>
    <t xml:space="preserve">下水道施設管理費                                            </t>
  </si>
  <si>
    <t xml:space="preserve">流域下水道台帳作成費                                        </t>
  </si>
  <si>
    <t xml:space="preserve">流量計等定期点検費                                          </t>
  </si>
  <si>
    <t xml:space="preserve">北勢沿岸流域下水道（南部）管理費                            </t>
  </si>
  <si>
    <t xml:space="preserve">中勢沿岸流域下水道（雲出川左岸）管理費                      </t>
  </si>
  <si>
    <t xml:space="preserve">中勢沿岸流域下水道（松阪）管理費                            </t>
  </si>
  <si>
    <t xml:space="preserve">国補北勢沿岸流域下水道（北部）建設費                        </t>
  </si>
  <si>
    <t>公共用地先行取得事業費　　　　　　　　　　　　　　　　　　　</t>
  </si>
  <si>
    <t>高規格幹線道路等用地取得費　　　　　　　　　　　　　　　　　</t>
  </si>
  <si>
    <t xml:space="preserve">高速交通網の整備                                                                                                        </t>
  </si>
  <si>
    <t xml:space="preserve">農業改良資金県債償還金                                      </t>
  </si>
  <si>
    <t>公債費　　　　　　　　　　　　　　　　　　　　　　　　　　　</t>
  </si>
  <si>
    <t>県債償還金　　　　　　　　　　　　　　　　　　　　　　　　　</t>
  </si>
  <si>
    <t xml:space="preserve">人件費                                                      </t>
  </si>
  <si>
    <t xml:space="preserve">南部浄化センター環境整備事業負担金                          </t>
  </si>
  <si>
    <t xml:space="preserve">人件費                                                                                                                  </t>
  </si>
  <si>
    <t xml:space="preserve">公債費                                                                                                                  </t>
  </si>
  <si>
    <t xml:space="preserve">ＮＴＴ償還金                                                </t>
  </si>
  <si>
    <t>県債償還金利子　　　　　　　　　　　　　　　　　　　　　　　</t>
  </si>
  <si>
    <t xml:space="preserve">農林漁業信用基金償還金                                      </t>
  </si>
  <si>
    <t xml:space="preserve">中小企業総合事業団償還金                                    </t>
  </si>
  <si>
    <t xml:space="preserve">一般債償還金                                                </t>
  </si>
  <si>
    <t xml:space="preserve">公債費                                                      </t>
  </si>
  <si>
    <t xml:space="preserve">県債償還金                                                  </t>
  </si>
  <si>
    <t xml:space="preserve">県債償還金利子                                              </t>
  </si>
  <si>
    <t>政策体系コード</t>
  </si>
  <si>
    <t>政策体系名称</t>
  </si>
  <si>
    <t>本年度事業費</t>
  </si>
  <si>
    <t>本年度県費</t>
  </si>
  <si>
    <t xml:space="preserve">農水商工部                </t>
  </si>
  <si>
    <t>政策体系コード</t>
  </si>
  <si>
    <t>政策体系名称</t>
  </si>
  <si>
    <t>本年度事業費</t>
  </si>
  <si>
    <t>本年度県費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</si>
</sst>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176" fontId="2" fillId="0" borderId="1" xfId="0" applyNumberFormat="1" applyFont="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176" fontId="2" fillId="0" borderId="2" xfId="0" applyNumberFormat="1" applyFont="1" applyBorder="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177" fontId="2" fillId="0" borderId="1" xfId="0" applyNumberFormat="1" applyFont="1" applyBorder="1" applyAlignment="1">
      <alignment vertical="top" wrapText="1"/>
    </xf>
    <xf numFmtId="178" fontId="2" fillId="0" borderId="1" xfId="0" applyNumberFormat="1" applyFont="1" applyBorder="1" applyAlignment="1">
      <alignment vertical="top" wrapText="1"/>
    </xf>
    <xf numFmtId="178" fontId="2" fillId="0" borderId="2" xfId="0" applyNumberFormat="1" applyFont="1" applyBorder="1" applyAlignment="1">
      <alignment vertical="top" wrapText="1"/>
    </xf>
    <xf numFmtId="178" fontId="2" fillId="0" borderId="0" xfId="0" applyNumberFormat="1" applyFont="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
  <sheetViews>
    <sheetView workbookViewId="0" topLeftCell="A1">
      <selection activeCell="G8" sqref="G8"/>
    </sheetView>
  </sheetViews>
  <sheetFormatPr defaultColWidth="9.00390625" defaultRowHeight="13.5"/>
  <cols>
    <col min="7" max="7" width="19.625" style="0" customWidth="1"/>
  </cols>
  <sheetData>
    <row r="1" spans="1:9" ht="22.5">
      <c r="A1" s="1" t="s">
        <v>162</v>
      </c>
      <c r="B1" s="1" t="s">
        <v>163</v>
      </c>
      <c r="C1" s="1" t="s">
        <v>65</v>
      </c>
      <c r="D1" s="1" t="s">
        <v>66</v>
      </c>
      <c r="E1" s="1" t="s">
        <v>164</v>
      </c>
      <c r="F1" s="1" t="s">
        <v>165</v>
      </c>
      <c r="G1" s="1" t="s">
        <v>68</v>
      </c>
      <c r="H1" s="1" t="s">
        <v>69</v>
      </c>
      <c r="I1" s="1" t="s">
        <v>67</v>
      </c>
    </row>
    <row r="2" spans="1:9" ht="42" customHeight="1">
      <c r="A2" s="1" t="str">
        <f>"50501"</f>
        <v>50501</v>
      </c>
      <c r="B2" s="1" t="s">
        <v>146</v>
      </c>
      <c r="C2" s="1" t="s">
        <v>144</v>
      </c>
      <c r="D2" s="1" t="s">
        <v>145</v>
      </c>
      <c r="E2" s="1">
        <v>855137</v>
      </c>
      <c r="F2" s="1">
        <v>0</v>
      </c>
      <c r="G2" s="1" t="s">
        <v>32</v>
      </c>
      <c r="H2" s="1" t="str">
        <f>"170070"</f>
        <v>170070</v>
      </c>
      <c r="I2" s="1" t="s">
        <v>72</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I2"/>
  <sheetViews>
    <sheetView workbookViewId="0" topLeftCell="A1">
      <selection activeCell="A1" sqref="A1:IV1"/>
    </sheetView>
  </sheetViews>
  <sheetFormatPr defaultColWidth="9.00390625" defaultRowHeight="13.5"/>
  <cols>
    <col min="1" max="6" width="9.00390625" style="5" customWidth="1"/>
    <col min="7" max="7" width="31.50390625" style="5" customWidth="1"/>
    <col min="8" max="16384" width="9.00390625" style="5" customWidth="1"/>
  </cols>
  <sheetData>
    <row r="1" spans="1:9" ht="30" customHeight="1">
      <c r="A1" s="1" t="s">
        <v>167</v>
      </c>
      <c r="B1" s="4" t="s">
        <v>168</v>
      </c>
      <c r="C1" s="1" t="s">
        <v>65</v>
      </c>
      <c r="D1" s="1" t="s">
        <v>66</v>
      </c>
      <c r="E1" s="1" t="s">
        <v>169</v>
      </c>
      <c r="F1" s="1" t="s">
        <v>170</v>
      </c>
      <c r="G1" s="1" t="s">
        <v>68</v>
      </c>
      <c r="H1" s="1" t="s">
        <v>69</v>
      </c>
      <c r="I1" s="1" t="s">
        <v>67</v>
      </c>
    </row>
    <row r="2" spans="1:9" ht="66" customHeight="1">
      <c r="A2" s="6" t="str">
        <f>"30302"</f>
        <v>30302</v>
      </c>
      <c r="B2" s="6" t="s">
        <v>76</v>
      </c>
      <c r="C2" s="6" t="s">
        <v>93</v>
      </c>
      <c r="D2" s="6" t="s">
        <v>94</v>
      </c>
      <c r="E2" s="1">
        <v>204805</v>
      </c>
      <c r="F2" s="1">
        <v>0</v>
      </c>
      <c r="G2" s="6" t="s">
        <v>44</v>
      </c>
      <c r="H2" s="6" t="str">
        <f>"080010"</f>
        <v>080010</v>
      </c>
      <c r="I2" s="6" t="s">
        <v>74</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I5"/>
  <sheetViews>
    <sheetView tabSelected="1" workbookViewId="0" topLeftCell="A1">
      <selection activeCell="G10" sqref="G10"/>
    </sheetView>
  </sheetViews>
  <sheetFormatPr defaultColWidth="9.00390625" defaultRowHeight="13.5"/>
  <cols>
    <col min="1" max="6" width="9.00390625" style="5" customWidth="1"/>
    <col min="7" max="7" width="39.25390625" style="5" customWidth="1"/>
    <col min="8" max="16384" width="9.00390625" style="5" customWidth="1"/>
  </cols>
  <sheetData>
    <row r="1" spans="1:9" ht="30" customHeight="1">
      <c r="A1" s="1" t="s">
        <v>167</v>
      </c>
      <c r="B1" s="4" t="s">
        <v>168</v>
      </c>
      <c r="C1" s="1" t="s">
        <v>65</v>
      </c>
      <c r="D1" s="7" t="s">
        <v>66</v>
      </c>
      <c r="E1" s="7" t="s">
        <v>169</v>
      </c>
      <c r="F1" s="7" t="s">
        <v>170</v>
      </c>
      <c r="G1" s="7" t="s">
        <v>68</v>
      </c>
      <c r="H1" s="7" t="s">
        <v>69</v>
      </c>
      <c r="I1" s="7" t="s">
        <v>67</v>
      </c>
    </row>
    <row r="2" spans="1:9" ht="42.75" customHeight="1">
      <c r="A2" s="6" t="str">
        <f>"30201"</f>
        <v>30201</v>
      </c>
      <c r="B2" s="6" t="s">
        <v>113</v>
      </c>
      <c r="C2" s="6" t="s">
        <v>88</v>
      </c>
      <c r="D2" s="7" t="s">
        <v>89</v>
      </c>
      <c r="E2" s="7">
        <v>255293</v>
      </c>
      <c r="F2" s="7">
        <v>0</v>
      </c>
      <c r="G2" s="7" t="s">
        <v>63</v>
      </c>
      <c r="H2" s="7" t="str">
        <f>"050090"</f>
        <v>050090</v>
      </c>
      <c r="I2" s="7" t="s">
        <v>70</v>
      </c>
    </row>
    <row r="3" spans="1:9" ht="36.75" customHeight="1">
      <c r="A3" s="6" t="str">
        <f>"30201"</f>
        <v>30201</v>
      </c>
      <c r="B3" s="6" t="s">
        <v>113</v>
      </c>
      <c r="C3" s="6" t="s">
        <v>88</v>
      </c>
      <c r="D3" s="7" t="s">
        <v>90</v>
      </c>
      <c r="E3" s="7">
        <v>3620</v>
      </c>
      <c r="F3" s="7">
        <v>0</v>
      </c>
      <c r="G3" s="7" t="s">
        <v>63</v>
      </c>
      <c r="H3" s="7" t="str">
        <f>"050090"</f>
        <v>050090</v>
      </c>
      <c r="I3" s="7" t="s">
        <v>70</v>
      </c>
    </row>
    <row r="4" spans="1:9" ht="39" customHeight="1">
      <c r="A4" s="6" t="str">
        <f>"30201"</f>
        <v>30201</v>
      </c>
      <c r="B4" s="6" t="s">
        <v>113</v>
      </c>
      <c r="C4" s="6" t="s">
        <v>88</v>
      </c>
      <c r="D4" s="7" t="s">
        <v>91</v>
      </c>
      <c r="E4" s="7">
        <v>103203</v>
      </c>
      <c r="F4" s="7">
        <v>0</v>
      </c>
      <c r="G4" s="7" t="s">
        <v>63</v>
      </c>
      <c r="H4" s="7" t="str">
        <f>"050090"</f>
        <v>050090</v>
      </c>
      <c r="I4" s="7" t="s">
        <v>70</v>
      </c>
    </row>
    <row r="5" spans="1:9" ht="46.5" customHeight="1">
      <c r="A5" s="6" t="str">
        <f>"30201"</f>
        <v>30201</v>
      </c>
      <c r="B5" s="6" t="s">
        <v>113</v>
      </c>
      <c r="C5" s="6" t="s">
        <v>92</v>
      </c>
      <c r="D5" s="7" t="s">
        <v>92</v>
      </c>
      <c r="E5" s="7">
        <v>13781</v>
      </c>
      <c r="F5" s="7">
        <v>0</v>
      </c>
      <c r="G5" s="7" t="s">
        <v>64</v>
      </c>
      <c r="H5" s="7" t="str">
        <f>"050090"</f>
        <v>050090</v>
      </c>
      <c r="I5" s="7" t="s">
        <v>70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A1" sqref="A1:IV1"/>
    </sheetView>
  </sheetViews>
  <sheetFormatPr defaultColWidth="9.00390625" defaultRowHeight="13.5"/>
  <cols>
    <col min="1" max="6" width="9.00390625" style="2" customWidth="1"/>
    <col min="7" max="7" width="34.25390625" style="2" customWidth="1"/>
    <col min="8" max="16384" width="9.00390625" style="2" customWidth="1"/>
  </cols>
  <sheetData>
    <row r="1" spans="1:9" ht="22.5">
      <c r="A1" s="1" t="s">
        <v>162</v>
      </c>
      <c r="B1" s="1" t="s">
        <v>163</v>
      </c>
      <c r="C1" s="1" t="s">
        <v>65</v>
      </c>
      <c r="D1" s="1" t="s">
        <v>66</v>
      </c>
      <c r="E1" s="1" t="s">
        <v>164</v>
      </c>
      <c r="F1" s="1" t="s">
        <v>165</v>
      </c>
      <c r="G1" s="1" t="s">
        <v>68</v>
      </c>
      <c r="H1" s="1" t="s">
        <v>69</v>
      </c>
      <c r="I1" s="1" t="s">
        <v>67</v>
      </c>
    </row>
    <row r="2" spans="1:9" ht="67.5">
      <c r="A2" s="3" t="str">
        <f aca="true" t="shared" si="0" ref="A2:A46">"50401"</f>
        <v>50401</v>
      </c>
      <c r="B2" s="3" t="s">
        <v>80</v>
      </c>
      <c r="C2" s="3" t="s">
        <v>143</v>
      </c>
      <c r="D2" s="3" t="s">
        <v>79</v>
      </c>
      <c r="E2" s="3">
        <v>306</v>
      </c>
      <c r="F2" s="3">
        <v>0</v>
      </c>
      <c r="G2" s="3" t="s">
        <v>34</v>
      </c>
      <c r="H2" s="3" t="str">
        <f aca="true" t="shared" si="1" ref="H2:H46">"170130"</f>
        <v>170130</v>
      </c>
      <c r="I2" s="3" t="s">
        <v>72</v>
      </c>
    </row>
    <row r="3" spans="1:9" ht="72" customHeight="1">
      <c r="A3" s="3" t="str">
        <f t="shared" si="0"/>
        <v>50401</v>
      </c>
      <c r="B3" s="3" t="s">
        <v>80</v>
      </c>
      <c r="C3" s="3" t="s">
        <v>140</v>
      </c>
      <c r="D3" s="3" t="s">
        <v>137</v>
      </c>
      <c r="E3" s="3">
        <v>322</v>
      </c>
      <c r="F3" s="3">
        <v>0</v>
      </c>
      <c r="G3" s="3" t="s">
        <v>15</v>
      </c>
      <c r="H3" s="3" t="str">
        <f t="shared" si="1"/>
        <v>170130</v>
      </c>
      <c r="I3" s="3" t="s">
        <v>72</v>
      </c>
    </row>
    <row r="4" spans="1:9" ht="76.5" customHeight="1">
      <c r="A4" s="3" t="str">
        <f t="shared" si="0"/>
        <v>50401</v>
      </c>
      <c r="B4" s="3" t="s">
        <v>80</v>
      </c>
      <c r="C4" s="3" t="s">
        <v>141</v>
      </c>
      <c r="D4" s="3" t="s">
        <v>137</v>
      </c>
      <c r="E4" s="3">
        <v>360</v>
      </c>
      <c r="F4" s="3">
        <v>0</v>
      </c>
      <c r="G4" s="3" t="s">
        <v>19</v>
      </c>
      <c r="H4" s="3" t="str">
        <f t="shared" si="1"/>
        <v>170130</v>
      </c>
      <c r="I4" s="3" t="s">
        <v>72</v>
      </c>
    </row>
    <row r="5" spans="1:9" ht="57" customHeight="1">
      <c r="A5" s="3" t="str">
        <f t="shared" si="0"/>
        <v>50401</v>
      </c>
      <c r="B5" s="3" t="s">
        <v>80</v>
      </c>
      <c r="C5" s="3" t="s">
        <v>134</v>
      </c>
      <c r="D5" s="3" t="s">
        <v>137</v>
      </c>
      <c r="E5" s="3">
        <v>483</v>
      </c>
      <c r="F5" s="3">
        <v>0</v>
      </c>
      <c r="G5" s="3" t="s">
        <v>37</v>
      </c>
      <c r="H5" s="3" t="str">
        <f t="shared" si="1"/>
        <v>170130</v>
      </c>
      <c r="I5" s="3" t="s">
        <v>72</v>
      </c>
    </row>
    <row r="6" spans="1:9" ht="63" customHeight="1">
      <c r="A6" s="3" t="str">
        <f t="shared" si="0"/>
        <v>50401</v>
      </c>
      <c r="B6" s="3" t="s">
        <v>80</v>
      </c>
      <c r="C6" s="3" t="s">
        <v>142</v>
      </c>
      <c r="D6" s="3" t="s">
        <v>137</v>
      </c>
      <c r="E6" s="3">
        <v>649</v>
      </c>
      <c r="F6" s="3">
        <v>0</v>
      </c>
      <c r="G6" s="3" t="s">
        <v>24</v>
      </c>
      <c r="H6" s="3" t="str">
        <f t="shared" si="1"/>
        <v>170130</v>
      </c>
      <c r="I6" s="3" t="s">
        <v>72</v>
      </c>
    </row>
    <row r="7" spans="1:9" ht="62.25" customHeight="1">
      <c r="A7" s="3" t="str">
        <f t="shared" si="0"/>
        <v>50401</v>
      </c>
      <c r="B7" s="3" t="s">
        <v>80</v>
      </c>
      <c r="C7" s="3" t="s">
        <v>140</v>
      </c>
      <c r="D7" s="3" t="s">
        <v>138</v>
      </c>
      <c r="E7" s="3">
        <v>1025</v>
      </c>
      <c r="F7" s="3">
        <v>0</v>
      </c>
      <c r="G7" s="3" t="s">
        <v>16</v>
      </c>
      <c r="H7" s="3" t="str">
        <f t="shared" si="1"/>
        <v>170130</v>
      </c>
      <c r="I7" s="3" t="s">
        <v>72</v>
      </c>
    </row>
    <row r="8" spans="1:9" ht="60.75" customHeight="1">
      <c r="A8" s="3" t="str">
        <f t="shared" si="0"/>
        <v>50401</v>
      </c>
      <c r="B8" s="3" t="s">
        <v>80</v>
      </c>
      <c r="C8" s="3" t="s">
        <v>134</v>
      </c>
      <c r="D8" s="3" t="s">
        <v>138</v>
      </c>
      <c r="E8" s="3">
        <v>1682</v>
      </c>
      <c r="F8" s="3">
        <v>0</v>
      </c>
      <c r="G8" s="3" t="s">
        <v>38</v>
      </c>
      <c r="H8" s="3" t="str">
        <f t="shared" si="1"/>
        <v>170130</v>
      </c>
      <c r="I8" s="3" t="s">
        <v>72</v>
      </c>
    </row>
    <row r="9" spans="1:9" ht="73.5" customHeight="1">
      <c r="A9" s="3" t="str">
        <f t="shared" si="0"/>
        <v>50401</v>
      </c>
      <c r="B9" s="3" t="s">
        <v>80</v>
      </c>
      <c r="C9" s="3" t="s">
        <v>141</v>
      </c>
      <c r="D9" s="3" t="s">
        <v>138</v>
      </c>
      <c r="E9" s="3">
        <v>1771</v>
      </c>
      <c r="F9" s="3">
        <v>0</v>
      </c>
      <c r="G9" s="3" t="s">
        <v>20</v>
      </c>
      <c r="H9" s="3" t="str">
        <f t="shared" si="1"/>
        <v>170130</v>
      </c>
      <c r="I9" s="3" t="s">
        <v>72</v>
      </c>
    </row>
    <row r="10" spans="1:9" ht="59.25" customHeight="1">
      <c r="A10" s="3" t="str">
        <f t="shared" si="0"/>
        <v>50401</v>
      </c>
      <c r="B10" s="3" t="s">
        <v>80</v>
      </c>
      <c r="C10" s="3" t="s">
        <v>142</v>
      </c>
      <c r="D10" s="3" t="s">
        <v>138</v>
      </c>
      <c r="E10" s="3">
        <v>1771</v>
      </c>
      <c r="F10" s="3">
        <v>0</v>
      </c>
      <c r="G10" s="3" t="s">
        <v>25</v>
      </c>
      <c r="H10" s="3" t="str">
        <f t="shared" si="1"/>
        <v>170130</v>
      </c>
      <c r="I10" s="3" t="s">
        <v>72</v>
      </c>
    </row>
    <row r="11" spans="1:9" ht="75" customHeight="1">
      <c r="A11" s="3" t="str">
        <f t="shared" si="0"/>
        <v>50401</v>
      </c>
      <c r="B11" s="3" t="s">
        <v>80</v>
      </c>
      <c r="C11" s="3" t="s">
        <v>141</v>
      </c>
      <c r="D11" s="3" t="s">
        <v>136</v>
      </c>
      <c r="E11" s="3">
        <v>2409</v>
      </c>
      <c r="F11" s="3">
        <v>0</v>
      </c>
      <c r="G11" s="3" t="s">
        <v>18</v>
      </c>
      <c r="H11" s="3" t="str">
        <f t="shared" si="1"/>
        <v>170130</v>
      </c>
      <c r="I11" s="3" t="s">
        <v>72</v>
      </c>
    </row>
    <row r="12" spans="1:9" ht="62.25" customHeight="1">
      <c r="A12" s="3" t="str">
        <f t="shared" si="0"/>
        <v>50401</v>
      </c>
      <c r="B12" s="3" t="s">
        <v>80</v>
      </c>
      <c r="C12" s="3" t="s">
        <v>142</v>
      </c>
      <c r="D12" s="3" t="s">
        <v>139</v>
      </c>
      <c r="E12" s="3">
        <v>2972</v>
      </c>
      <c r="F12" s="3">
        <v>0</v>
      </c>
      <c r="G12" s="3" t="s">
        <v>26</v>
      </c>
      <c r="H12" s="3" t="str">
        <f t="shared" si="1"/>
        <v>170130</v>
      </c>
      <c r="I12" s="3" t="s">
        <v>72</v>
      </c>
    </row>
    <row r="13" spans="1:9" ht="60" customHeight="1">
      <c r="A13" s="3" t="str">
        <f t="shared" si="0"/>
        <v>50401</v>
      </c>
      <c r="B13" s="3" t="s">
        <v>80</v>
      </c>
      <c r="C13" s="3" t="s">
        <v>140</v>
      </c>
      <c r="D13" s="3" t="s">
        <v>136</v>
      </c>
      <c r="E13" s="3">
        <v>3090</v>
      </c>
      <c r="F13" s="3">
        <v>0</v>
      </c>
      <c r="G13" s="3" t="s">
        <v>14</v>
      </c>
      <c r="H13" s="3" t="str">
        <f t="shared" si="1"/>
        <v>170130</v>
      </c>
      <c r="I13" s="3" t="s">
        <v>72</v>
      </c>
    </row>
    <row r="14" spans="1:9" ht="72" customHeight="1">
      <c r="A14" s="3" t="str">
        <f t="shared" si="0"/>
        <v>50401</v>
      </c>
      <c r="B14" s="3" t="s">
        <v>80</v>
      </c>
      <c r="C14" s="3" t="s">
        <v>141</v>
      </c>
      <c r="D14" s="3" t="s">
        <v>139</v>
      </c>
      <c r="E14" s="3">
        <v>3192</v>
      </c>
      <c r="F14" s="3">
        <v>0</v>
      </c>
      <c r="G14" s="3" t="s">
        <v>21</v>
      </c>
      <c r="H14" s="3" t="str">
        <f t="shared" si="1"/>
        <v>170130</v>
      </c>
      <c r="I14" s="3" t="s">
        <v>72</v>
      </c>
    </row>
    <row r="15" spans="1:9" ht="59.25" customHeight="1">
      <c r="A15" s="3" t="str">
        <f t="shared" si="0"/>
        <v>50401</v>
      </c>
      <c r="B15" s="3" t="s">
        <v>80</v>
      </c>
      <c r="C15" s="3" t="s">
        <v>142</v>
      </c>
      <c r="D15" s="3" t="s">
        <v>136</v>
      </c>
      <c r="E15" s="3">
        <v>3437</v>
      </c>
      <c r="F15" s="3">
        <v>0</v>
      </c>
      <c r="G15" s="3" t="s">
        <v>23</v>
      </c>
      <c r="H15" s="3" t="str">
        <f t="shared" si="1"/>
        <v>170130</v>
      </c>
      <c r="I15" s="3" t="s">
        <v>72</v>
      </c>
    </row>
    <row r="16" spans="1:9" ht="51.75" customHeight="1">
      <c r="A16" s="3" t="str">
        <f t="shared" si="0"/>
        <v>50401</v>
      </c>
      <c r="B16" s="3" t="s">
        <v>80</v>
      </c>
      <c r="C16" s="3" t="s">
        <v>125</v>
      </c>
      <c r="D16" s="3" t="s">
        <v>127</v>
      </c>
      <c r="E16" s="3">
        <v>3550</v>
      </c>
      <c r="F16" s="3">
        <v>0</v>
      </c>
      <c r="G16" s="3" t="s">
        <v>30</v>
      </c>
      <c r="H16" s="3" t="str">
        <f t="shared" si="1"/>
        <v>170130</v>
      </c>
      <c r="I16" s="3" t="s">
        <v>72</v>
      </c>
    </row>
    <row r="17" spans="1:9" ht="48" customHeight="1">
      <c r="A17" s="3" t="str">
        <f t="shared" si="0"/>
        <v>50401</v>
      </c>
      <c r="B17" s="3" t="s">
        <v>80</v>
      </c>
      <c r="C17" s="3" t="s">
        <v>125</v>
      </c>
      <c r="D17" s="3" t="s">
        <v>126</v>
      </c>
      <c r="E17" s="3">
        <v>3972</v>
      </c>
      <c r="F17" s="3">
        <v>0</v>
      </c>
      <c r="G17" s="3" t="s">
        <v>29</v>
      </c>
      <c r="H17" s="3" t="str">
        <f t="shared" si="1"/>
        <v>170130</v>
      </c>
      <c r="I17" s="3" t="s">
        <v>72</v>
      </c>
    </row>
    <row r="18" spans="1:9" ht="27">
      <c r="A18" s="3" t="str">
        <f>"80102"</f>
        <v>80102</v>
      </c>
      <c r="B18" s="3" t="s">
        <v>153</v>
      </c>
      <c r="C18" s="3" t="s">
        <v>148</v>
      </c>
      <c r="D18" s="3" t="s">
        <v>155</v>
      </c>
      <c r="E18" s="3">
        <v>10769</v>
      </c>
      <c r="F18" s="3">
        <v>0</v>
      </c>
      <c r="G18" s="3" t="s">
        <v>6</v>
      </c>
      <c r="H18" s="3" t="str">
        <f>"170110"</f>
        <v>170110</v>
      </c>
      <c r="I18" s="3" t="s">
        <v>72</v>
      </c>
    </row>
    <row r="19" spans="1:9" ht="63" customHeight="1">
      <c r="A19" s="3" t="str">
        <f t="shared" si="0"/>
        <v>50401</v>
      </c>
      <c r="B19" s="3" t="s">
        <v>80</v>
      </c>
      <c r="C19" s="3" t="s">
        <v>134</v>
      </c>
      <c r="D19" s="3" t="s">
        <v>136</v>
      </c>
      <c r="E19" s="3">
        <v>12827</v>
      </c>
      <c r="F19" s="3">
        <v>0</v>
      </c>
      <c r="G19" s="3" t="s">
        <v>36</v>
      </c>
      <c r="H19" s="3" t="str">
        <f t="shared" si="1"/>
        <v>170130</v>
      </c>
      <c r="I19" s="3" t="s">
        <v>72</v>
      </c>
    </row>
    <row r="20" spans="1:9" ht="72.75" customHeight="1">
      <c r="A20" s="3" t="str">
        <f t="shared" si="0"/>
        <v>50401</v>
      </c>
      <c r="B20" s="3" t="s">
        <v>80</v>
      </c>
      <c r="C20" s="3" t="s">
        <v>122</v>
      </c>
      <c r="D20" s="3" t="s">
        <v>78</v>
      </c>
      <c r="E20" s="3">
        <v>15500</v>
      </c>
      <c r="F20" s="3">
        <v>0</v>
      </c>
      <c r="G20" s="3" t="s">
        <v>28</v>
      </c>
      <c r="H20" s="3" t="str">
        <f t="shared" si="1"/>
        <v>170130</v>
      </c>
      <c r="I20" s="3" t="s">
        <v>72</v>
      </c>
    </row>
    <row r="21" spans="1:9" ht="75.75" customHeight="1">
      <c r="A21" s="3" t="str">
        <f t="shared" si="0"/>
        <v>50401</v>
      </c>
      <c r="B21" s="3" t="s">
        <v>80</v>
      </c>
      <c r="C21" s="3" t="s">
        <v>133</v>
      </c>
      <c r="D21" s="3" t="s">
        <v>98</v>
      </c>
      <c r="E21" s="3">
        <v>15538</v>
      </c>
      <c r="F21" s="3">
        <v>0</v>
      </c>
      <c r="G21" s="3" t="s">
        <v>43</v>
      </c>
      <c r="H21" s="3" t="str">
        <f t="shared" si="1"/>
        <v>170130</v>
      </c>
      <c r="I21" s="3" t="s">
        <v>72</v>
      </c>
    </row>
    <row r="22" spans="1:9" ht="27">
      <c r="A22" s="3" t="str">
        <f>"80102"</f>
        <v>80102</v>
      </c>
      <c r="B22" s="3" t="s">
        <v>153</v>
      </c>
      <c r="C22" s="3" t="s">
        <v>148</v>
      </c>
      <c r="D22" s="3" t="s">
        <v>149</v>
      </c>
      <c r="E22" s="3">
        <v>18599</v>
      </c>
      <c r="F22" s="3">
        <v>0</v>
      </c>
      <c r="G22" s="3" t="s">
        <v>5</v>
      </c>
      <c r="H22" s="3" t="str">
        <f>"170110"</f>
        <v>170110</v>
      </c>
      <c r="I22" s="3" t="s">
        <v>72</v>
      </c>
    </row>
    <row r="23" spans="1:9" ht="89.25" customHeight="1">
      <c r="A23" s="3" t="str">
        <f t="shared" si="0"/>
        <v>50401</v>
      </c>
      <c r="B23" s="3" t="s">
        <v>80</v>
      </c>
      <c r="C23" s="3" t="s">
        <v>120</v>
      </c>
      <c r="D23" s="3" t="s">
        <v>78</v>
      </c>
      <c r="E23" s="3">
        <v>24000</v>
      </c>
      <c r="F23" s="3">
        <v>0</v>
      </c>
      <c r="G23" s="3" t="s">
        <v>28</v>
      </c>
      <c r="H23" s="3" t="str">
        <f t="shared" si="1"/>
        <v>170130</v>
      </c>
      <c r="I23" s="3" t="s">
        <v>72</v>
      </c>
    </row>
    <row r="24" spans="1:9" ht="75.75" customHeight="1">
      <c r="A24" s="3" t="str">
        <f t="shared" si="0"/>
        <v>50401</v>
      </c>
      <c r="B24" s="3" t="s">
        <v>80</v>
      </c>
      <c r="C24" s="3" t="s">
        <v>114</v>
      </c>
      <c r="D24" s="3" t="s">
        <v>78</v>
      </c>
      <c r="E24" s="3">
        <v>26000</v>
      </c>
      <c r="F24" s="3">
        <v>0</v>
      </c>
      <c r="G24" s="3" t="s">
        <v>28</v>
      </c>
      <c r="H24" s="3" t="str">
        <f t="shared" si="1"/>
        <v>170130</v>
      </c>
      <c r="I24" s="3" t="s">
        <v>72</v>
      </c>
    </row>
    <row r="25" spans="1:9" ht="70.5" customHeight="1">
      <c r="A25" s="3" t="str">
        <f t="shared" si="0"/>
        <v>50401</v>
      </c>
      <c r="B25" s="3" t="s">
        <v>80</v>
      </c>
      <c r="C25" s="3" t="s">
        <v>134</v>
      </c>
      <c r="D25" s="3" t="s">
        <v>139</v>
      </c>
      <c r="E25" s="3">
        <v>31101</v>
      </c>
      <c r="F25" s="3">
        <v>0</v>
      </c>
      <c r="G25" s="3" t="s">
        <v>12</v>
      </c>
      <c r="H25" s="3" t="str">
        <f t="shared" si="1"/>
        <v>170130</v>
      </c>
      <c r="I25" s="3" t="s">
        <v>72</v>
      </c>
    </row>
    <row r="26" spans="1:9" ht="75.75" customHeight="1">
      <c r="A26" s="3" t="str">
        <f t="shared" si="0"/>
        <v>50401</v>
      </c>
      <c r="B26" s="3" t="s">
        <v>80</v>
      </c>
      <c r="C26" s="3" t="s">
        <v>128</v>
      </c>
      <c r="D26" s="3" t="s">
        <v>129</v>
      </c>
      <c r="E26" s="3">
        <v>39115</v>
      </c>
      <c r="F26" s="3">
        <v>0</v>
      </c>
      <c r="G26" s="3" t="s">
        <v>31</v>
      </c>
      <c r="H26" s="3" t="str">
        <f t="shared" si="1"/>
        <v>170130</v>
      </c>
      <c r="I26" s="3" t="s">
        <v>72</v>
      </c>
    </row>
    <row r="27" spans="1:9" ht="64.5" customHeight="1">
      <c r="A27" s="3" t="str">
        <f t="shared" si="0"/>
        <v>50401</v>
      </c>
      <c r="B27" s="3" t="s">
        <v>80</v>
      </c>
      <c r="C27" s="3" t="s">
        <v>124</v>
      </c>
      <c r="D27" s="3" t="s">
        <v>78</v>
      </c>
      <c r="E27" s="3">
        <v>49000</v>
      </c>
      <c r="F27" s="3">
        <v>0</v>
      </c>
      <c r="G27" s="3" t="s">
        <v>28</v>
      </c>
      <c r="H27" s="3" t="str">
        <f t="shared" si="1"/>
        <v>170130</v>
      </c>
      <c r="I27" s="3" t="s">
        <v>72</v>
      </c>
    </row>
    <row r="28" spans="1:9" ht="76.5" customHeight="1">
      <c r="A28" s="3" t="str">
        <f t="shared" si="0"/>
        <v>50401</v>
      </c>
      <c r="B28" s="3" t="s">
        <v>80</v>
      </c>
      <c r="C28" s="3" t="s">
        <v>128</v>
      </c>
      <c r="D28" s="3" t="s">
        <v>131</v>
      </c>
      <c r="E28" s="3">
        <v>52500</v>
      </c>
      <c r="F28" s="3">
        <v>0</v>
      </c>
      <c r="G28" s="3" t="s">
        <v>31</v>
      </c>
      <c r="H28" s="3" t="str">
        <f t="shared" si="1"/>
        <v>170130</v>
      </c>
      <c r="I28" s="3" t="s">
        <v>72</v>
      </c>
    </row>
    <row r="29" spans="1:9" ht="44.25" customHeight="1">
      <c r="A29" s="3" t="str">
        <f>"50504"</f>
        <v>50504</v>
      </c>
      <c r="B29" s="3" t="s">
        <v>132</v>
      </c>
      <c r="C29" s="3" t="s">
        <v>71</v>
      </c>
      <c r="D29" s="3" t="s">
        <v>71</v>
      </c>
      <c r="E29" s="3">
        <v>76176</v>
      </c>
      <c r="F29" s="3">
        <v>0</v>
      </c>
      <c r="G29" s="3" t="s">
        <v>33</v>
      </c>
      <c r="H29" s="3" t="str">
        <f>"170110"</f>
        <v>170110</v>
      </c>
      <c r="I29" s="3" t="s">
        <v>72</v>
      </c>
    </row>
    <row r="30" spans="1:9" ht="98.25" customHeight="1">
      <c r="A30" s="3" t="str">
        <f t="shared" si="0"/>
        <v>50401</v>
      </c>
      <c r="B30" s="3" t="s">
        <v>80</v>
      </c>
      <c r="C30" s="3" t="s">
        <v>118</v>
      </c>
      <c r="D30" s="3" t="s">
        <v>78</v>
      </c>
      <c r="E30" s="3">
        <v>90000</v>
      </c>
      <c r="F30" s="3">
        <v>0</v>
      </c>
      <c r="G30" s="3" t="s">
        <v>28</v>
      </c>
      <c r="H30" s="3" t="str">
        <f t="shared" si="1"/>
        <v>170130</v>
      </c>
      <c r="I30" s="3" t="s">
        <v>72</v>
      </c>
    </row>
    <row r="31" spans="1:9" ht="74.25" customHeight="1">
      <c r="A31" s="3" t="str">
        <f t="shared" si="0"/>
        <v>50401</v>
      </c>
      <c r="B31" s="3" t="s">
        <v>80</v>
      </c>
      <c r="C31" s="3" t="s">
        <v>116</v>
      </c>
      <c r="D31" s="3" t="s">
        <v>78</v>
      </c>
      <c r="E31" s="3">
        <v>119300</v>
      </c>
      <c r="F31" s="3">
        <v>0</v>
      </c>
      <c r="G31" s="3" t="s">
        <v>28</v>
      </c>
      <c r="H31" s="3" t="str">
        <f t="shared" si="1"/>
        <v>170130</v>
      </c>
      <c r="I31" s="3" t="s">
        <v>72</v>
      </c>
    </row>
    <row r="32" spans="1:9" ht="73.5" customHeight="1">
      <c r="A32" s="3" t="str">
        <f t="shared" si="0"/>
        <v>50401</v>
      </c>
      <c r="B32" s="3" t="s">
        <v>80</v>
      </c>
      <c r="C32" s="3" t="s">
        <v>128</v>
      </c>
      <c r="D32" s="3" t="s">
        <v>130</v>
      </c>
      <c r="E32" s="3">
        <v>148000</v>
      </c>
      <c r="F32" s="3">
        <v>0</v>
      </c>
      <c r="G32" s="3" t="s">
        <v>31</v>
      </c>
      <c r="H32" s="3" t="str">
        <f t="shared" si="1"/>
        <v>170130</v>
      </c>
      <c r="I32" s="3" t="s">
        <v>72</v>
      </c>
    </row>
    <row r="33" spans="1:9" ht="69" customHeight="1">
      <c r="A33" s="3" t="str">
        <f t="shared" si="0"/>
        <v>50401</v>
      </c>
      <c r="B33" s="3" t="s">
        <v>80</v>
      </c>
      <c r="C33" s="3" t="s">
        <v>128</v>
      </c>
      <c r="D33" s="3" t="s">
        <v>151</v>
      </c>
      <c r="E33" s="3">
        <v>312400</v>
      </c>
      <c r="F33" s="3">
        <v>0</v>
      </c>
      <c r="G33" s="3" t="s">
        <v>31</v>
      </c>
      <c r="H33" s="3" t="str">
        <f t="shared" si="1"/>
        <v>170130</v>
      </c>
      <c r="I33" s="3" t="s">
        <v>72</v>
      </c>
    </row>
    <row r="34" spans="1:9" ht="27">
      <c r="A34" s="3" t="str">
        <f>"80102"</f>
        <v>80102</v>
      </c>
      <c r="B34" s="3" t="s">
        <v>153</v>
      </c>
      <c r="C34" s="3" t="s">
        <v>159</v>
      </c>
      <c r="D34" s="3" t="s">
        <v>154</v>
      </c>
      <c r="E34" s="3">
        <v>340000</v>
      </c>
      <c r="F34" s="3">
        <v>0</v>
      </c>
      <c r="G34" s="3" t="s">
        <v>8</v>
      </c>
      <c r="H34" s="3" t="str">
        <f>"170130"</f>
        <v>170130</v>
      </c>
      <c r="I34" s="3" t="s">
        <v>72</v>
      </c>
    </row>
    <row r="35" spans="1:9" ht="77.25" customHeight="1">
      <c r="A35" s="3" t="str">
        <f t="shared" si="0"/>
        <v>50401</v>
      </c>
      <c r="B35" s="3" t="s">
        <v>80</v>
      </c>
      <c r="C35" s="3" t="s">
        <v>141</v>
      </c>
      <c r="D35" s="3" t="s">
        <v>135</v>
      </c>
      <c r="E35" s="3">
        <v>628552</v>
      </c>
      <c r="F35" s="3">
        <v>0</v>
      </c>
      <c r="G35" s="3" t="s">
        <v>17</v>
      </c>
      <c r="H35" s="3" t="str">
        <f t="shared" si="1"/>
        <v>170130</v>
      </c>
      <c r="I35" s="3" t="s">
        <v>72</v>
      </c>
    </row>
    <row r="36" spans="1:9" ht="63.75" customHeight="1">
      <c r="A36" s="3" t="str">
        <f t="shared" si="0"/>
        <v>50401</v>
      </c>
      <c r="B36" s="3" t="s">
        <v>80</v>
      </c>
      <c r="C36" s="3" t="s">
        <v>142</v>
      </c>
      <c r="D36" s="3" t="s">
        <v>135</v>
      </c>
      <c r="E36" s="3">
        <v>671761</v>
      </c>
      <c r="F36" s="3">
        <v>0</v>
      </c>
      <c r="G36" s="3" t="s">
        <v>22</v>
      </c>
      <c r="H36" s="3" t="str">
        <f t="shared" si="1"/>
        <v>170130</v>
      </c>
      <c r="I36" s="3" t="s">
        <v>72</v>
      </c>
    </row>
    <row r="37" spans="1:9" ht="81" customHeight="1">
      <c r="A37" s="3" t="str">
        <f t="shared" si="0"/>
        <v>50401</v>
      </c>
      <c r="B37" s="3" t="s">
        <v>80</v>
      </c>
      <c r="C37" s="3" t="s">
        <v>115</v>
      </c>
      <c r="D37" s="3" t="s">
        <v>77</v>
      </c>
      <c r="E37" s="3">
        <v>777500</v>
      </c>
      <c r="F37" s="3">
        <v>0</v>
      </c>
      <c r="G37" s="3" t="s">
        <v>27</v>
      </c>
      <c r="H37" s="3" t="str">
        <f t="shared" si="1"/>
        <v>170130</v>
      </c>
      <c r="I37" s="3" t="s">
        <v>72</v>
      </c>
    </row>
    <row r="38" spans="1:9" ht="58.5" customHeight="1">
      <c r="A38" s="3" t="str">
        <f t="shared" si="0"/>
        <v>50401</v>
      </c>
      <c r="B38" s="3" t="s">
        <v>80</v>
      </c>
      <c r="C38" s="3" t="s">
        <v>140</v>
      </c>
      <c r="D38" s="3" t="s">
        <v>135</v>
      </c>
      <c r="E38" s="3">
        <v>1080505</v>
      </c>
      <c r="F38" s="3">
        <v>0</v>
      </c>
      <c r="G38" s="3" t="s">
        <v>13</v>
      </c>
      <c r="H38" s="3" t="str">
        <f t="shared" si="1"/>
        <v>170130</v>
      </c>
      <c r="I38" s="3" t="s">
        <v>72</v>
      </c>
    </row>
    <row r="39" spans="1:9" ht="87" customHeight="1">
      <c r="A39" s="3" t="str">
        <f t="shared" si="0"/>
        <v>50401</v>
      </c>
      <c r="B39" s="3" t="s">
        <v>80</v>
      </c>
      <c r="C39" s="3" t="s">
        <v>119</v>
      </c>
      <c r="D39" s="3" t="s">
        <v>77</v>
      </c>
      <c r="E39" s="3">
        <v>1159500</v>
      </c>
      <c r="F39" s="3">
        <v>0</v>
      </c>
      <c r="G39" s="3" t="s">
        <v>27</v>
      </c>
      <c r="H39" s="3" t="str">
        <f t="shared" si="1"/>
        <v>170130</v>
      </c>
      <c r="I39" s="3" t="s">
        <v>72</v>
      </c>
    </row>
    <row r="40" spans="1:9" ht="39" customHeight="1">
      <c r="A40" s="3" t="str">
        <f>"80102"</f>
        <v>80102</v>
      </c>
      <c r="B40" s="3" t="s">
        <v>153</v>
      </c>
      <c r="C40" s="3" t="s">
        <v>159</v>
      </c>
      <c r="D40" s="3" t="s">
        <v>161</v>
      </c>
      <c r="E40" s="3">
        <v>1278967</v>
      </c>
      <c r="F40" s="3">
        <v>0</v>
      </c>
      <c r="G40" s="3" t="s">
        <v>7</v>
      </c>
      <c r="H40" s="3" t="str">
        <f>"170130"</f>
        <v>170130</v>
      </c>
      <c r="I40" s="3" t="s">
        <v>72</v>
      </c>
    </row>
    <row r="41" spans="1:9" ht="55.5" customHeight="1">
      <c r="A41" s="3" t="str">
        <f t="shared" si="0"/>
        <v>50401</v>
      </c>
      <c r="B41" s="3" t="s">
        <v>80</v>
      </c>
      <c r="C41" s="3" t="s">
        <v>134</v>
      </c>
      <c r="D41" s="3" t="s">
        <v>135</v>
      </c>
      <c r="E41" s="3">
        <v>1444753</v>
      </c>
      <c r="F41" s="3">
        <v>0</v>
      </c>
      <c r="G41" s="3" t="s">
        <v>35</v>
      </c>
      <c r="H41" s="3" t="str">
        <f t="shared" si="1"/>
        <v>170130</v>
      </c>
      <c r="I41" s="3" t="s">
        <v>72</v>
      </c>
    </row>
    <row r="42" spans="1:9" ht="85.5" customHeight="1">
      <c r="A42" s="3" t="str">
        <f t="shared" si="0"/>
        <v>50401</v>
      </c>
      <c r="B42" s="3" t="s">
        <v>80</v>
      </c>
      <c r="C42" s="3" t="s">
        <v>117</v>
      </c>
      <c r="D42" s="3" t="s">
        <v>77</v>
      </c>
      <c r="E42" s="3">
        <v>1875000</v>
      </c>
      <c r="F42" s="3">
        <v>0</v>
      </c>
      <c r="G42" s="3" t="s">
        <v>27</v>
      </c>
      <c r="H42" s="3" t="str">
        <f t="shared" si="1"/>
        <v>170130</v>
      </c>
      <c r="I42" s="3" t="s">
        <v>72</v>
      </c>
    </row>
    <row r="43" spans="1:9" ht="42" customHeight="1">
      <c r="A43" s="3" t="str">
        <f>"80102"</f>
        <v>80102</v>
      </c>
      <c r="B43" s="3" t="s">
        <v>153</v>
      </c>
      <c r="C43" s="3" t="s">
        <v>159</v>
      </c>
      <c r="D43" s="3" t="s">
        <v>160</v>
      </c>
      <c r="E43" s="3">
        <v>2290547</v>
      </c>
      <c r="F43" s="3">
        <v>0</v>
      </c>
      <c r="G43" s="3" t="s">
        <v>7</v>
      </c>
      <c r="H43" s="3" t="str">
        <f>"170130"</f>
        <v>170130</v>
      </c>
      <c r="I43" s="3" t="s">
        <v>72</v>
      </c>
    </row>
    <row r="44" spans="1:9" ht="77.25" customHeight="1">
      <c r="A44" s="3" t="str">
        <f t="shared" si="0"/>
        <v>50401</v>
      </c>
      <c r="B44" s="3" t="s">
        <v>80</v>
      </c>
      <c r="C44" s="3" t="s">
        <v>121</v>
      </c>
      <c r="D44" s="3" t="s">
        <v>77</v>
      </c>
      <c r="E44" s="3">
        <v>2609500</v>
      </c>
      <c r="F44" s="3">
        <v>0</v>
      </c>
      <c r="G44" s="3" t="s">
        <v>27</v>
      </c>
      <c r="H44" s="3" t="str">
        <f t="shared" si="1"/>
        <v>170130</v>
      </c>
      <c r="I44" s="3" t="s">
        <v>72</v>
      </c>
    </row>
    <row r="45" spans="1:9" ht="78" customHeight="1">
      <c r="A45" s="3" t="str">
        <f t="shared" si="0"/>
        <v>50401</v>
      </c>
      <c r="B45" s="3" t="s">
        <v>80</v>
      </c>
      <c r="C45" s="3" t="s">
        <v>143</v>
      </c>
      <c r="D45" s="3" t="s">
        <v>77</v>
      </c>
      <c r="E45" s="3">
        <v>3109000</v>
      </c>
      <c r="F45" s="3">
        <v>0</v>
      </c>
      <c r="G45" s="3" t="s">
        <v>27</v>
      </c>
      <c r="H45" s="3" t="str">
        <f t="shared" si="1"/>
        <v>170130</v>
      </c>
      <c r="I45" s="3" t="s">
        <v>72</v>
      </c>
    </row>
    <row r="46" spans="1:9" ht="75.75" customHeight="1">
      <c r="A46" s="3" t="str">
        <f t="shared" si="0"/>
        <v>50401</v>
      </c>
      <c r="B46" s="3" t="s">
        <v>80</v>
      </c>
      <c r="C46" s="3" t="s">
        <v>123</v>
      </c>
      <c r="D46" s="3" t="s">
        <v>77</v>
      </c>
      <c r="E46" s="3">
        <v>6625000</v>
      </c>
      <c r="F46" s="3">
        <v>0</v>
      </c>
      <c r="G46" s="3" t="s">
        <v>27</v>
      </c>
      <c r="H46" s="3" t="str">
        <f t="shared" si="1"/>
        <v>170130</v>
      </c>
      <c r="I46" s="3" t="s">
        <v>72</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4"/>
  <sheetViews>
    <sheetView workbookViewId="0" topLeftCell="A1">
      <selection activeCell="A1" sqref="A1:IV1"/>
    </sheetView>
  </sheetViews>
  <sheetFormatPr defaultColWidth="9.00390625" defaultRowHeight="13.5"/>
  <cols>
    <col min="1" max="6" width="9.00390625" style="2" customWidth="1"/>
    <col min="7" max="7" width="19.625" style="2" customWidth="1"/>
    <col min="8" max="16384" width="9.00390625" style="2" customWidth="1"/>
  </cols>
  <sheetData>
    <row r="1" spans="1:9" ht="22.5">
      <c r="A1" s="1" t="s">
        <v>162</v>
      </c>
      <c r="B1" s="1" t="s">
        <v>163</v>
      </c>
      <c r="C1" s="1" t="s">
        <v>65</v>
      </c>
      <c r="D1" s="1" t="s">
        <v>66</v>
      </c>
      <c r="E1" s="1" t="s">
        <v>164</v>
      </c>
      <c r="F1" s="1" t="s">
        <v>165</v>
      </c>
      <c r="G1" s="1" t="s">
        <v>68</v>
      </c>
      <c r="H1" s="1" t="s">
        <v>69</v>
      </c>
      <c r="I1" s="1" t="s">
        <v>67</v>
      </c>
    </row>
    <row r="2" spans="1:9" ht="60" customHeight="1">
      <c r="A2" s="3" t="str">
        <f>"50504"</f>
        <v>50504</v>
      </c>
      <c r="B2" s="3" t="s">
        <v>132</v>
      </c>
      <c r="C2" s="3" t="s">
        <v>71</v>
      </c>
      <c r="D2" s="3" t="s">
        <v>71</v>
      </c>
      <c r="E2" s="3">
        <v>76176</v>
      </c>
      <c r="F2" s="3">
        <v>0</v>
      </c>
      <c r="G2" s="3" t="s">
        <v>33</v>
      </c>
      <c r="H2" s="3" t="str">
        <f>"170110"</f>
        <v>170110</v>
      </c>
      <c r="I2" s="3" t="s">
        <v>72</v>
      </c>
    </row>
    <row r="3" spans="1:9" ht="27">
      <c r="A3" s="3" t="str">
        <f>"80102"</f>
        <v>80102</v>
      </c>
      <c r="B3" s="3" t="s">
        <v>153</v>
      </c>
      <c r="C3" s="3" t="s">
        <v>148</v>
      </c>
      <c r="D3" s="3" t="s">
        <v>149</v>
      </c>
      <c r="E3" s="3">
        <v>18599</v>
      </c>
      <c r="F3" s="3">
        <v>0</v>
      </c>
      <c r="G3" s="3" t="s">
        <v>5</v>
      </c>
      <c r="H3" s="3" t="str">
        <f>"170110"</f>
        <v>170110</v>
      </c>
      <c r="I3" s="3" t="s">
        <v>72</v>
      </c>
    </row>
    <row r="4" spans="1:9" ht="27">
      <c r="A4" s="3" t="str">
        <f>"80102"</f>
        <v>80102</v>
      </c>
      <c r="B4" s="3" t="s">
        <v>153</v>
      </c>
      <c r="C4" s="3" t="s">
        <v>148</v>
      </c>
      <c r="D4" s="3" t="s">
        <v>155</v>
      </c>
      <c r="E4" s="3">
        <v>10769</v>
      </c>
      <c r="F4" s="3">
        <v>0</v>
      </c>
      <c r="G4" s="3" t="s">
        <v>6</v>
      </c>
      <c r="H4" s="3" t="str">
        <f>"170110"</f>
        <v>170110</v>
      </c>
      <c r="I4" s="3" t="s">
        <v>72</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I7"/>
  <sheetViews>
    <sheetView workbookViewId="0" topLeftCell="A1">
      <selection activeCell="I2" sqref="I2:I7"/>
    </sheetView>
  </sheetViews>
  <sheetFormatPr defaultColWidth="9.00390625" defaultRowHeight="13.5"/>
  <cols>
    <col min="7" max="7" width="32.625" style="0" customWidth="1"/>
  </cols>
  <sheetData>
    <row r="1" spans="1:9" s="2" customFormat="1" ht="22.5">
      <c r="A1" s="1" t="s">
        <v>162</v>
      </c>
      <c r="B1" s="1" t="s">
        <v>163</v>
      </c>
      <c r="C1" s="1" t="s">
        <v>65</v>
      </c>
      <c r="D1" s="1" t="s">
        <v>66</v>
      </c>
      <c r="E1" s="1" t="s">
        <v>164</v>
      </c>
      <c r="F1" s="1" t="s">
        <v>165</v>
      </c>
      <c r="G1" s="1" t="s">
        <v>68</v>
      </c>
      <c r="H1" s="1" t="s">
        <v>69</v>
      </c>
      <c r="I1" s="1" t="s">
        <v>67</v>
      </c>
    </row>
    <row r="2" spans="1:9" s="2" customFormat="1" ht="87.75" customHeight="1">
      <c r="A2" s="3" t="str">
        <f>"20302"</f>
        <v>20302</v>
      </c>
      <c r="B2" s="3" t="s">
        <v>75</v>
      </c>
      <c r="C2" s="3" t="s">
        <v>106</v>
      </c>
      <c r="D2" s="3" t="s">
        <v>107</v>
      </c>
      <c r="E2" s="3">
        <v>808829</v>
      </c>
      <c r="F2" s="3">
        <v>0</v>
      </c>
      <c r="G2" s="3" t="s">
        <v>39</v>
      </c>
      <c r="H2" s="3" t="str">
        <f aca="true" t="shared" si="0" ref="H2:H7">"140020"</f>
        <v>140020</v>
      </c>
      <c r="I2" s="3" t="s">
        <v>166</v>
      </c>
    </row>
    <row r="3" spans="1:9" s="2" customFormat="1" ht="83.25" customHeight="1">
      <c r="A3" s="3" t="str">
        <f>"20302"</f>
        <v>20302</v>
      </c>
      <c r="B3" s="3" t="s">
        <v>75</v>
      </c>
      <c r="C3" s="3" t="s">
        <v>106</v>
      </c>
      <c r="D3" s="3" t="s">
        <v>108</v>
      </c>
      <c r="E3" s="3">
        <v>517254</v>
      </c>
      <c r="F3" s="3">
        <v>0</v>
      </c>
      <c r="G3" s="3" t="s">
        <v>40</v>
      </c>
      <c r="H3" s="3" t="str">
        <f t="shared" si="0"/>
        <v>140020</v>
      </c>
      <c r="I3" s="3" t="s">
        <v>166</v>
      </c>
    </row>
    <row r="4" spans="1:9" s="2" customFormat="1" ht="116.25" customHeight="1">
      <c r="A4" s="3" t="str">
        <f>"20302"</f>
        <v>20302</v>
      </c>
      <c r="B4" s="3" t="s">
        <v>75</v>
      </c>
      <c r="C4" s="3" t="s">
        <v>106</v>
      </c>
      <c r="D4" s="3" t="s">
        <v>109</v>
      </c>
      <c r="E4" s="3">
        <v>19711</v>
      </c>
      <c r="F4" s="3">
        <v>0</v>
      </c>
      <c r="G4" s="3" t="s">
        <v>41</v>
      </c>
      <c r="H4" s="3" t="str">
        <f t="shared" si="0"/>
        <v>140020</v>
      </c>
      <c r="I4" s="3" t="s">
        <v>166</v>
      </c>
    </row>
    <row r="5" spans="1:9" s="2" customFormat="1" ht="73.5" customHeight="1">
      <c r="A5" s="3" t="str">
        <f>"20302"</f>
        <v>20302</v>
      </c>
      <c r="B5" s="3" t="s">
        <v>75</v>
      </c>
      <c r="C5" s="3" t="s">
        <v>106</v>
      </c>
      <c r="D5" s="3" t="s">
        <v>110</v>
      </c>
      <c r="E5" s="3">
        <v>685325</v>
      </c>
      <c r="F5" s="3">
        <v>0</v>
      </c>
      <c r="G5" s="3" t="s">
        <v>42</v>
      </c>
      <c r="H5" s="3" t="str">
        <f t="shared" si="0"/>
        <v>140020</v>
      </c>
      <c r="I5" s="3" t="s">
        <v>166</v>
      </c>
    </row>
    <row r="6" spans="1:9" s="2" customFormat="1" ht="70.5" customHeight="1">
      <c r="A6" s="3" t="str">
        <f>"80102"</f>
        <v>80102</v>
      </c>
      <c r="B6" s="3" t="s">
        <v>153</v>
      </c>
      <c r="C6" s="3" t="s">
        <v>106</v>
      </c>
      <c r="D6" s="3" t="s">
        <v>157</v>
      </c>
      <c r="E6" s="3">
        <v>1514443</v>
      </c>
      <c r="F6" s="3">
        <v>0</v>
      </c>
      <c r="G6" s="3" t="s">
        <v>4</v>
      </c>
      <c r="H6" s="3" t="str">
        <f t="shared" si="0"/>
        <v>140020</v>
      </c>
      <c r="I6" s="3" t="s">
        <v>166</v>
      </c>
    </row>
    <row r="7" spans="1:9" s="2" customFormat="1" ht="61.5" customHeight="1">
      <c r="A7" s="3" t="str">
        <f>"80102"</f>
        <v>80102</v>
      </c>
      <c r="B7" s="3" t="s">
        <v>153</v>
      </c>
      <c r="C7" s="3" t="s">
        <v>106</v>
      </c>
      <c r="D7" s="3" t="s">
        <v>158</v>
      </c>
      <c r="E7" s="3">
        <v>51554</v>
      </c>
      <c r="F7" s="3">
        <v>0</v>
      </c>
      <c r="G7" s="3" t="s">
        <v>0</v>
      </c>
      <c r="H7" s="3" t="str">
        <f t="shared" si="0"/>
        <v>140020</v>
      </c>
      <c r="I7" s="3" t="s">
        <v>166</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3"/>
  <sheetViews>
    <sheetView workbookViewId="0" topLeftCell="C1">
      <selection activeCell="C1" sqref="A1:IV1"/>
    </sheetView>
  </sheetViews>
  <sheetFormatPr defaultColWidth="9.00390625" defaultRowHeight="13.5"/>
  <cols>
    <col min="7" max="7" width="28.375" style="0" customWidth="1"/>
  </cols>
  <sheetData>
    <row r="1" spans="1:9" s="2" customFormat="1" ht="22.5">
      <c r="A1" s="1" t="s">
        <v>162</v>
      </c>
      <c r="B1" s="4" t="s">
        <v>163</v>
      </c>
      <c r="C1" s="1" t="s">
        <v>65</v>
      </c>
      <c r="D1" s="1" t="s">
        <v>66</v>
      </c>
      <c r="E1" s="1" t="s">
        <v>164</v>
      </c>
      <c r="F1" s="1" t="s">
        <v>165</v>
      </c>
      <c r="G1" s="1" t="s">
        <v>68</v>
      </c>
      <c r="H1" s="1" t="s">
        <v>69</v>
      </c>
      <c r="I1" s="1" t="s">
        <v>67</v>
      </c>
    </row>
    <row r="2" spans="1:9" ht="144.75" customHeight="1">
      <c r="A2" t="str">
        <f>"20203"</f>
        <v>20203</v>
      </c>
      <c r="B2" t="s">
        <v>73</v>
      </c>
      <c r="C2" s="3" t="s">
        <v>112</v>
      </c>
      <c r="D2" s="3" t="s">
        <v>112</v>
      </c>
      <c r="E2" s="3">
        <v>218738</v>
      </c>
      <c r="F2" s="3">
        <v>0</v>
      </c>
      <c r="G2" s="3" t="s">
        <v>60</v>
      </c>
      <c r="H2" s="3" t="str">
        <f>"140020"</f>
        <v>140020</v>
      </c>
      <c r="I2" s="3" t="s">
        <v>166</v>
      </c>
    </row>
    <row r="3" spans="1:9" ht="37.5" customHeight="1">
      <c r="A3" t="str">
        <f>"20203"</f>
        <v>20203</v>
      </c>
      <c r="B3" t="s">
        <v>73</v>
      </c>
      <c r="C3" s="3" t="s">
        <v>104</v>
      </c>
      <c r="D3" s="3" t="s">
        <v>104</v>
      </c>
      <c r="E3" s="3">
        <v>30154</v>
      </c>
      <c r="F3" s="3">
        <v>0</v>
      </c>
      <c r="G3" s="3" t="s">
        <v>61</v>
      </c>
      <c r="H3" s="3" t="str">
        <f>"140020"</f>
        <v>140020</v>
      </c>
      <c r="I3" s="3" t="s">
        <v>166</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I10"/>
  <sheetViews>
    <sheetView workbookViewId="0" topLeftCell="C1">
      <selection activeCell="C1" sqref="A1:IV1"/>
    </sheetView>
  </sheetViews>
  <sheetFormatPr defaultColWidth="9.00390625" defaultRowHeight="13.5"/>
  <cols>
    <col min="1" max="6" width="9.00390625" style="5" customWidth="1"/>
    <col min="7" max="7" width="30.75390625" style="5" customWidth="1"/>
    <col min="8" max="16384" width="9.00390625" style="5" customWidth="1"/>
  </cols>
  <sheetData>
    <row r="1" spans="1:9" ht="22.5">
      <c r="A1" s="1" t="s">
        <v>167</v>
      </c>
      <c r="B1" s="4" t="s">
        <v>168</v>
      </c>
      <c r="C1" s="7" t="s">
        <v>65</v>
      </c>
      <c r="D1" s="7" t="s">
        <v>66</v>
      </c>
      <c r="E1" s="7" t="s">
        <v>169</v>
      </c>
      <c r="F1" s="7" t="s">
        <v>170</v>
      </c>
      <c r="G1" s="7" t="s">
        <v>68</v>
      </c>
      <c r="H1" s="7" t="s">
        <v>69</v>
      </c>
      <c r="I1" s="7" t="s">
        <v>67</v>
      </c>
    </row>
    <row r="2" spans="1:9" ht="30" customHeight="1">
      <c r="A2" s="5" t="str">
        <f aca="true" t="shared" si="0" ref="A2:A7">"20201"</f>
        <v>20201</v>
      </c>
      <c r="B2" s="5" t="s">
        <v>97</v>
      </c>
      <c r="C2" s="7" t="s">
        <v>98</v>
      </c>
      <c r="D2" s="7" t="s">
        <v>99</v>
      </c>
      <c r="E2" s="7">
        <v>4628</v>
      </c>
      <c r="F2" s="7">
        <v>0</v>
      </c>
      <c r="G2" s="7" t="s">
        <v>47</v>
      </c>
      <c r="H2" s="7" t="str">
        <f aca="true" t="shared" si="1" ref="H2:H10">"140020"</f>
        <v>140020</v>
      </c>
      <c r="I2" s="7" t="s">
        <v>62</v>
      </c>
    </row>
    <row r="3" spans="1:9" ht="66.75" customHeight="1">
      <c r="A3" s="5" t="str">
        <f t="shared" si="0"/>
        <v>20201</v>
      </c>
      <c r="B3" s="5" t="s">
        <v>97</v>
      </c>
      <c r="C3" s="7" t="s">
        <v>98</v>
      </c>
      <c r="D3" s="7" t="s">
        <v>81</v>
      </c>
      <c r="E3" s="7">
        <v>36646</v>
      </c>
      <c r="F3" s="7">
        <v>0</v>
      </c>
      <c r="G3" s="7" t="s">
        <v>48</v>
      </c>
      <c r="H3" s="7" t="str">
        <f t="shared" si="1"/>
        <v>140020</v>
      </c>
      <c r="I3" s="7" t="s">
        <v>62</v>
      </c>
    </row>
    <row r="4" spans="1:9" ht="58.5" customHeight="1">
      <c r="A4" s="5" t="str">
        <f t="shared" si="0"/>
        <v>20201</v>
      </c>
      <c r="B4" s="5" t="s">
        <v>97</v>
      </c>
      <c r="C4" s="7" t="s">
        <v>98</v>
      </c>
      <c r="D4" s="7" t="s">
        <v>82</v>
      </c>
      <c r="E4" s="7">
        <v>29680</v>
      </c>
      <c r="F4" s="7">
        <v>0</v>
      </c>
      <c r="G4" s="7" t="s">
        <v>49</v>
      </c>
      <c r="H4" s="7" t="str">
        <f t="shared" si="1"/>
        <v>140020</v>
      </c>
      <c r="I4" s="7" t="s">
        <v>62</v>
      </c>
    </row>
    <row r="5" spans="1:9" ht="97.5" customHeight="1">
      <c r="A5" s="5" t="str">
        <f t="shared" si="0"/>
        <v>20201</v>
      </c>
      <c r="B5" s="5" t="s">
        <v>97</v>
      </c>
      <c r="C5" s="7" t="s">
        <v>83</v>
      </c>
      <c r="D5" s="7" t="s">
        <v>84</v>
      </c>
      <c r="E5" s="7">
        <v>249055</v>
      </c>
      <c r="F5" s="7">
        <v>0</v>
      </c>
      <c r="G5" s="7" t="s">
        <v>50</v>
      </c>
      <c r="H5" s="7" t="str">
        <f t="shared" si="1"/>
        <v>140020</v>
      </c>
      <c r="I5" s="7" t="s">
        <v>62</v>
      </c>
    </row>
    <row r="6" spans="1:9" ht="90">
      <c r="A6" s="5" t="str">
        <f t="shared" si="0"/>
        <v>20201</v>
      </c>
      <c r="B6" s="5" t="s">
        <v>97</v>
      </c>
      <c r="C6" s="7" t="s">
        <v>85</v>
      </c>
      <c r="D6" s="7" t="s">
        <v>86</v>
      </c>
      <c r="E6" s="7">
        <v>4328</v>
      </c>
      <c r="F6" s="7">
        <v>0</v>
      </c>
      <c r="G6" s="7" t="s">
        <v>51</v>
      </c>
      <c r="H6" s="7" t="str">
        <f t="shared" si="1"/>
        <v>140020</v>
      </c>
      <c r="I6" s="7" t="s">
        <v>62</v>
      </c>
    </row>
    <row r="7" spans="1:9" ht="49.5" customHeight="1">
      <c r="A7" s="5" t="str">
        <f t="shared" si="0"/>
        <v>20201</v>
      </c>
      <c r="B7" s="5" t="s">
        <v>97</v>
      </c>
      <c r="C7" s="7" t="s">
        <v>85</v>
      </c>
      <c r="D7" s="7" t="s">
        <v>87</v>
      </c>
      <c r="E7" s="7">
        <v>470</v>
      </c>
      <c r="F7" s="7">
        <v>0</v>
      </c>
      <c r="G7" s="7" t="s">
        <v>52</v>
      </c>
      <c r="H7" s="7" t="str">
        <f t="shared" si="1"/>
        <v>140020</v>
      </c>
      <c r="I7" s="7" t="s">
        <v>62</v>
      </c>
    </row>
    <row r="8" spans="1:9" ht="22.5">
      <c r="A8" s="5" t="str">
        <f>"80101"</f>
        <v>80101</v>
      </c>
      <c r="B8" s="5" t="s">
        <v>152</v>
      </c>
      <c r="C8" s="7" t="s">
        <v>98</v>
      </c>
      <c r="D8" s="7" t="s">
        <v>150</v>
      </c>
      <c r="E8" s="7">
        <v>102413</v>
      </c>
      <c r="F8" s="7">
        <v>0</v>
      </c>
      <c r="G8" s="7" t="s">
        <v>11</v>
      </c>
      <c r="H8" s="7" t="str">
        <f t="shared" si="1"/>
        <v>140020</v>
      </c>
      <c r="I8" s="7" t="s">
        <v>62</v>
      </c>
    </row>
    <row r="9" spans="1:9" ht="22.5">
      <c r="A9" s="5" t="str">
        <f>"80102"</f>
        <v>80102</v>
      </c>
      <c r="B9" s="5" t="s">
        <v>153</v>
      </c>
      <c r="C9" s="7" t="s">
        <v>148</v>
      </c>
      <c r="D9" s="7" t="s">
        <v>149</v>
      </c>
      <c r="E9" s="7">
        <v>87849</v>
      </c>
      <c r="F9" s="7">
        <v>0</v>
      </c>
      <c r="G9" s="7" t="s">
        <v>1</v>
      </c>
      <c r="H9" s="7" t="str">
        <f t="shared" si="1"/>
        <v>140020</v>
      </c>
      <c r="I9" s="7" t="s">
        <v>62</v>
      </c>
    </row>
    <row r="10" spans="1:9" ht="22.5">
      <c r="A10" s="5" t="str">
        <f>"80102"</f>
        <v>80102</v>
      </c>
      <c r="B10" s="5" t="s">
        <v>153</v>
      </c>
      <c r="C10" s="7" t="s">
        <v>148</v>
      </c>
      <c r="D10" s="7" t="s">
        <v>155</v>
      </c>
      <c r="E10" s="7">
        <v>29826</v>
      </c>
      <c r="F10" s="7">
        <v>0</v>
      </c>
      <c r="G10" s="7" t="s">
        <v>2</v>
      </c>
      <c r="H10" s="7" t="str">
        <f t="shared" si="1"/>
        <v>140020</v>
      </c>
      <c r="I10" s="7" t="s">
        <v>62</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I6"/>
  <sheetViews>
    <sheetView workbookViewId="0" topLeftCell="C1">
      <selection activeCell="M3" sqref="M3"/>
    </sheetView>
  </sheetViews>
  <sheetFormatPr defaultColWidth="9.00390625" defaultRowHeight="30" customHeight="1"/>
  <cols>
    <col min="1" max="6" width="9.00390625" style="10" customWidth="1"/>
    <col min="7" max="7" width="35.875" style="10" customWidth="1"/>
    <col min="8" max="16384" width="9.00390625" style="10" customWidth="1"/>
  </cols>
  <sheetData>
    <row r="1" spans="1:9" ht="30" customHeight="1">
      <c r="A1" s="8" t="s">
        <v>167</v>
      </c>
      <c r="B1" s="9" t="s">
        <v>168</v>
      </c>
      <c r="C1" s="7" t="s">
        <v>65</v>
      </c>
      <c r="D1" s="7" t="s">
        <v>66</v>
      </c>
      <c r="E1" s="7" t="s">
        <v>169</v>
      </c>
      <c r="F1" s="7" t="s">
        <v>170</v>
      </c>
      <c r="G1" s="7" t="s">
        <v>68</v>
      </c>
      <c r="H1" s="7" t="s">
        <v>69</v>
      </c>
      <c r="I1" s="7" t="s">
        <v>67</v>
      </c>
    </row>
    <row r="2" spans="1:9" ht="71.25" customHeight="1">
      <c r="A2" s="10" t="str">
        <f>"20203"</f>
        <v>20203</v>
      </c>
      <c r="B2" s="10" t="s">
        <v>73</v>
      </c>
      <c r="C2" s="7" t="s">
        <v>100</v>
      </c>
      <c r="D2" s="7" t="s">
        <v>101</v>
      </c>
      <c r="E2" s="7">
        <v>339347</v>
      </c>
      <c r="F2" s="7">
        <v>0</v>
      </c>
      <c r="G2" s="7" t="s">
        <v>53</v>
      </c>
      <c r="H2" s="7" t="str">
        <f>"140020"</f>
        <v>140020</v>
      </c>
      <c r="I2" s="7" t="s">
        <v>62</v>
      </c>
    </row>
    <row r="3" spans="1:9" ht="57.75" customHeight="1">
      <c r="A3" s="10" t="str">
        <f>"20203"</f>
        <v>20203</v>
      </c>
      <c r="B3" s="10" t="s">
        <v>73</v>
      </c>
      <c r="C3" s="7" t="s">
        <v>100</v>
      </c>
      <c r="D3" s="7" t="s">
        <v>102</v>
      </c>
      <c r="E3" s="7">
        <v>9968</v>
      </c>
      <c r="F3" s="7">
        <v>0</v>
      </c>
      <c r="G3" s="7" t="s">
        <v>54</v>
      </c>
      <c r="H3" s="7" t="str">
        <f>"140020"</f>
        <v>140020</v>
      </c>
      <c r="I3" s="7" t="s">
        <v>62</v>
      </c>
    </row>
    <row r="4" spans="1:9" ht="81" customHeight="1">
      <c r="A4" s="10" t="str">
        <f>"20203"</f>
        <v>20203</v>
      </c>
      <c r="B4" s="10" t="s">
        <v>73</v>
      </c>
      <c r="C4" s="7" t="s">
        <v>100</v>
      </c>
      <c r="D4" s="7" t="s">
        <v>103</v>
      </c>
      <c r="E4" s="7">
        <v>92548</v>
      </c>
      <c r="F4" s="7">
        <v>0</v>
      </c>
      <c r="G4" s="7" t="s">
        <v>55</v>
      </c>
      <c r="H4" s="7" t="str">
        <f>"140020"</f>
        <v>140020</v>
      </c>
      <c r="I4" s="7" t="s">
        <v>62</v>
      </c>
    </row>
    <row r="5" spans="1:9" ht="58.5" customHeight="1">
      <c r="A5" s="10" t="str">
        <f>"20203"</f>
        <v>20203</v>
      </c>
      <c r="B5" s="10" t="s">
        <v>73</v>
      </c>
      <c r="C5" s="7" t="s">
        <v>104</v>
      </c>
      <c r="D5" s="7" t="s">
        <v>104</v>
      </c>
      <c r="E5" s="7">
        <v>25</v>
      </c>
      <c r="F5" s="7">
        <v>0</v>
      </c>
      <c r="G5" s="7" t="s">
        <v>56</v>
      </c>
      <c r="H5" s="7" t="str">
        <f>"140020"</f>
        <v>140020</v>
      </c>
      <c r="I5" s="7" t="s">
        <v>62</v>
      </c>
    </row>
    <row r="6" spans="1:9" ht="56.25" customHeight="1">
      <c r="A6" s="10" t="str">
        <f>"80102"</f>
        <v>80102</v>
      </c>
      <c r="B6" s="10" t="s">
        <v>153</v>
      </c>
      <c r="C6" s="7" t="s">
        <v>100</v>
      </c>
      <c r="D6" s="7" t="s">
        <v>147</v>
      </c>
      <c r="E6" s="7">
        <v>19936</v>
      </c>
      <c r="F6" s="7">
        <v>0</v>
      </c>
      <c r="G6" s="7" t="s">
        <v>10</v>
      </c>
      <c r="H6" s="7" t="str">
        <f>"140020"</f>
        <v>140020</v>
      </c>
      <c r="I6" s="7" t="s">
        <v>62</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I5"/>
  <sheetViews>
    <sheetView workbookViewId="0" topLeftCell="C1">
      <selection activeCell="M5" sqref="M5"/>
    </sheetView>
  </sheetViews>
  <sheetFormatPr defaultColWidth="9.00390625" defaultRowHeight="13.5"/>
  <cols>
    <col min="7" max="7" width="26.125" style="0" customWidth="1"/>
  </cols>
  <sheetData>
    <row r="1" spans="1:9" s="2" customFormat="1" ht="22.5">
      <c r="A1" s="1" t="s">
        <v>162</v>
      </c>
      <c r="B1" s="4" t="s">
        <v>163</v>
      </c>
      <c r="C1" s="1" t="s">
        <v>65</v>
      </c>
      <c r="D1" s="1" t="s">
        <v>66</v>
      </c>
      <c r="E1" s="1" t="s">
        <v>164</v>
      </c>
      <c r="F1" s="1" t="s">
        <v>165</v>
      </c>
      <c r="G1" s="1" t="s">
        <v>68</v>
      </c>
      <c r="H1" s="1" t="s">
        <v>69</v>
      </c>
      <c r="I1" s="1" t="s">
        <v>67</v>
      </c>
    </row>
    <row r="2" spans="1:9" s="5" customFormat="1" ht="81.75" customHeight="1">
      <c r="A2" s="5" t="str">
        <f>"20203"</f>
        <v>20203</v>
      </c>
      <c r="B2" s="5" t="s">
        <v>73</v>
      </c>
      <c r="C2" s="6" t="s">
        <v>105</v>
      </c>
      <c r="D2" s="6" t="s">
        <v>105</v>
      </c>
      <c r="E2" s="6">
        <v>101368</v>
      </c>
      <c r="F2" s="6">
        <v>0</v>
      </c>
      <c r="G2" s="6" t="s">
        <v>57</v>
      </c>
      <c r="H2" s="6" t="str">
        <f>"140020"</f>
        <v>140020</v>
      </c>
      <c r="I2" s="6" t="s">
        <v>62</v>
      </c>
    </row>
    <row r="3" spans="1:9" s="5" customFormat="1" ht="121.5" customHeight="1">
      <c r="A3" s="5" t="str">
        <f>"20203"</f>
        <v>20203</v>
      </c>
      <c r="B3" s="5" t="s">
        <v>73</v>
      </c>
      <c r="C3" s="6" t="s">
        <v>111</v>
      </c>
      <c r="D3" s="6" t="s">
        <v>111</v>
      </c>
      <c r="E3" s="6">
        <v>580333</v>
      </c>
      <c r="F3" s="6">
        <v>0</v>
      </c>
      <c r="G3" s="6" t="s">
        <v>58</v>
      </c>
      <c r="H3" s="6" t="str">
        <f>"140020"</f>
        <v>140020</v>
      </c>
      <c r="I3" s="6" t="s">
        <v>62</v>
      </c>
    </row>
    <row r="4" spans="1:9" s="5" customFormat="1" ht="81.75" customHeight="1">
      <c r="A4" s="5" t="str">
        <f>"20203"</f>
        <v>20203</v>
      </c>
      <c r="B4" s="5" t="s">
        <v>73</v>
      </c>
      <c r="C4" s="6" t="s">
        <v>104</v>
      </c>
      <c r="D4" s="6" t="s">
        <v>104</v>
      </c>
      <c r="E4" s="6">
        <v>78062</v>
      </c>
      <c r="F4" s="6">
        <v>0</v>
      </c>
      <c r="G4" s="6" t="s">
        <v>59</v>
      </c>
      <c r="H4" s="6" t="str">
        <f>"140020"</f>
        <v>140020</v>
      </c>
      <c r="I4" s="6" t="s">
        <v>62</v>
      </c>
    </row>
    <row r="5" spans="1:9" s="5" customFormat="1" ht="81.75" customHeight="1">
      <c r="A5" s="5" t="str">
        <f>"80102"</f>
        <v>80102</v>
      </c>
      <c r="B5" s="5" t="s">
        <v>153</v>
      </c>
      <c r="C5" s="6" t="s">
        <v>111</v>
      </c>
      <c r="D5" s="6" t="s">
        <v>156</v>
      </c>
      <c r="E5" s="6">
        <v>202453</v>
      </c>
      <c r="F5" s="6">
        <v>0</v>
      </c>
      <c r="G5" s="6" t="s">
        <v>3</v>
      </c>
      <c r="H5" s="6" t="str">
        <f>"140020"</f>
        <v>140020</v>
      </c>
      <c r="I5" s="6" t="s">
        <v>62</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I4"/>
  <sheetViews>
    <sheetView workbookViewId="0" topLeftCell="A1">
      <selection activeCell="A1" sqref="A1:IV1"/>
    </sheetView>
  </sheetViews>
  <sheetFormatPr defaultColWidth="9.00390625" defaultRowHeight="30" customHeight="1"/>
  <cols>
    <col min="1" max="6" width="9.00390625" style="5" customWidth="1"/>
    <col min="7" max="7" width="26.375" style="5" customWidth="1"/>
    <col min="8" max="16384" width="9.00390625" style="5" customWidth="1"/>
  </cols>
  <sheetData>
    <row r="1" spans="1:9" ht="30" customHeight="1">
      <c r="A1" s="1" t="s">
        <v>167</v>
      </c>
      <c r="B1" s="4" t="s">
        <v>168</v>
      </c>
      <c r="C1" s="1" t="s">
        <v>65</v>
      </c>
      <c r="D1" s="1" t="s">
        <v>66</v>
      </c>
      <c r="E1" s="1" t="s">
        <v>169</v>
      </c>
      <c r="F1" s="1" t="s">
        <v>170</v>
      </c>
      <c r="G1" s="1" t="s">
        <v>68</v>
      </c>
      <c r="H1" s="1" t="s">
        <v>69</v>
      </c>
      <c r="I1" s="1" t="s">
        <v>67</v>
      </c>
    </row>
    <row r="2" spans="1:9" ht="156" customHeight="1">
      <c r="A2" s="6" t="str">
        <f>"30302"</f>
        <v>30302</v>
      </c>
      <c r="B2" s="6" t="s">
        <v>76</v>
      </c>
      <c r="C2" s="6" t="s">
        <v>95</v>
      </c>
      <c r="D2" s="6" t="s">
        <v>95</v>
      </c>
      <c r="E2" s="1">
        <v>184106</v>
      </c>
      <c r="F2" s="1">
        <v>0</v>
      </c>
      <c r="G2" s="6" t="s">
        <v>45</v>
      </c>
      <c r="H2" s="6" t="str">
        <f>"080010"</f>
        <v>080010</v>
      </c>
      <c r="I2" s="6" t="s">
        <v>74</v>
      </c>
    </row>
    <row r="3" spans="1:9" ht="104.25" customHeight="1">
      <c r="A3" s="6" t="str">
        <f>"30302"</f>
        <v>30302</v>
      </c>
      <c r="B3" s="6" t="s">
        <v>76</v>
      </c>
      <c r="C3" s="6" t="s">
        <v>95</v>
      </c>
      <c r="D3" s="6" t="s">
        <v>96</v>
      </c>
      <c r="E3" s="1">
        <v>4263</v>
      </c>
      <c r="F3" s="1">
        <v>0</v>
      </c>
      <c r="G3" s="6" t="s">
        <v>46</v>
      </c>
      <c r="H3" s="6" t="str">
        <f>"080010"</f>
        <v>080010</v>
      </c>
      <c r="I3" s="6" t="s">
        <v>74</v>
      </c>
    </row>
    <row r="4" spans="1:9" ht="30" customHeight="1">
      <c r="A4" s="6" t="str">
        <f>"80101"</f>
        <v>80101</v>
      </c>
      <c r="B4" s="6" t="s">
        <v>152</v>
      </c>
      <c r="C4" s="6" t="s">
        <v>95</v>
      </c>
      <c r="D4" s="6" t="s">
        <v>150</v>
      </c>
      <c r="E4" s="1">
        <v>801082</v>
      </c>
      <c r="F4" s="1">
        <v>0</v>
      </c>
      <c r="G4" s="6" t="s">
        <v>9</v>
      </c>
      <c r="H4" s="6" t="str">
        <f>"080010"</f>
        <v>080010</v>
      </c>
      <c r="I4" s="6" t="s">
        <v>74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2004-02-24T07:57:39Z</dcterms:created>
  <cp:category/>
  <cp:version/>
  <cp:contentType/>
  <cp:contentStatus/>
</cp:coreProperties>
</file>