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280" tabRatio="620" firstSheet="1" activeTab="1"/>
  </bookViews>
  <sheets>
    <sheet name="2130発" sheetId="1" r:id="rId1"/>
    <sheet name="2430発" sheetId="2" r:id="rId2"/>
  </sheets>
  <definedNames>
    <definedName name="_xlnm.Print_Area" localSheetId="0">'2130発'!$A$1:$Q$75</definedName>
    <definedName name="_xlnm.Print_Area" localSheetId="1">'2430発'!$A$1:$Q$75</definedName>
    <definedName name="Z_038D3CAF_A94B_4E1D_92B0_8A9C32117D0E_.wvu.Cols" localSheetId="0" hidden="1">'2130発'!#REF!,'2130発'!$I:$K</definedName>
    <definedName name="Z_038D3CAF_A94B_4E1D_92B0_8A9C32117D0E_.wvu.Cols" localSheetId="1" hidden="1">'2430発'!$F:$G,'2430発'!$I:$K</definedName>
    <definedName name="Z_038D3CAF_A94B_4E1D_92B0_8A9C32117D0E_.wvu.PrintArea" localSheetId="0" hidden="1">'2130発'!$A$1:$Q$75</definedName>
    <definedName name="Z_038D3CAF_A94B_4E1D_92B0_8A9C32117D0E_.wvu.PrintArea" localSheetId="1" hidden="1">'2430発'!$A$1:$Q$76</definedName>
    <definedName name="Z_1018C780_2F1F_4205_8B53_2154884BF4A2_.wvu.Cols" localSheetId="0" hidden="1">'2130発'!#REF!,'2130発'!$I:$K</definedName>
    <definedName name="Z_1018C780_2F1F_4205_8B53_2154884BF4A2_.wvu.Cols" localSheetId="1" hidden="1">'2430発'!$F:$G,'2430発'!$I:$K</definedName>
    <definedName name="Z_1018C780_2F1F_4205_8B53_2154884BF4A2_.wvu.PrintArea" localSheetId="0" hidden="1">'2130発'!$A$1:$Q$75</definedName>
    <definedName name="Z_1018C780_2F1F_4205_8B53_2154884BF4A2_.wvu.PrintArea" localSheetId="1" hidden="1">'2430発'!$A$1:$Q$76</definedName>
    <definedName name="Z_99BF291B_A505_45B0_B5F7_40CDC50E3C27_.wvu.Cols" localSheetId="0" hidden="1">'2130発'!#REF!,'2130発'!$I:$K</definedName>
    <definedName name="Z_99BF291B_A505_45B0_B5F7_40CDC50E3C27_.wvu.Cols" localSheetId="1" hidden="1">'2430発'!$F:$G,'2430発'!$I:$K</definedName>
    <definedName name="Z_99BF291B_A505_45B0_B5F7_40CDC50E3C27_.wvu.PrintArea" localSheetId="0" hidden="1">'2130発'!$A$1:$Q$75</definedName>
    <definedName name="Z_99BF291B_A505_45B0_B5F7_40CDC50E3C27_.wvu.PrintArea" localSheetId="1" hidden="1">'2430発'!$A$1:$Q$76</definedName>
  </definedNames>
  <calcPr fullCalcOnLoad="1"/>
</workbook>
</file>

<file path=xl/comments1.xml><?xml version="1.0" encoding="utf-8"?>
<comments xmlns="http://schemas.openxmlformats.org/spreadsheetml/2006/main">
  <authors>
    <author>三重電子計算センター</author>
  </authors>
  <commentList>
    <comment ref="B3" authorId="0">
      <text>
        <r>
          <rPr>
            <b/>
            <sz val="9"/>
            <rFont val="ＭＳ Ｐゴシック"/>
            <family val="3"/>
          </rPr>
          <t>半角で入力します
入力例　10:30</t>
        </r>
      </text>
    </comment>
    <comment ref="B14" authorId="0">
      <text>
        <r>
          <rPr>
            <b/>
            <sz val="9"/>
            <rFont val="ＭＳ Ｐゴシック"/>
            <family val="3"/>
          </rPr>
          <t>半角で入力します
入力例　10:30</t>
        </r>
      </text>
    </comment>
    <comment ref="B28" authorId="0">
      <text>
        <r>
          <rPr>
            <b/>
            <sz val="9"/>
            <rFont val="ＭＳ Ｐゴシック"/>
            <family val="3"/>
          </rPr>
          <t>半角で入力します
入力例　10:30</t>
        </r>
      </text>
    </comment>
    <comment ref="B49" authorId="0">
      <text>
        <r>
          <rPr>
            <b/>
            <sz val="9"/>
            <rFont val="ＭＳ Ｐゴシック"/>
            <family val="3"/>
          </rPr>
          <t>半角で入力します
入力例　10:30</t>
        </r>
      </text>
    </comment>
  </commentList>
</comments>
</file>

<file path=xl/sharedStrings.xml><?xml version="1.0" encoding="utf-8"?>
<sst xmlns="http://schemas.openxmlformats.org/spreadsheetml/2006/main" count="304" uniqueCount="94">
  <si>
    <t>(</t>
  </si>
  <si>
    <t>発表）</t>
  </si>
  <si>
    <t>三重県選挙管理委員会</t>
  </si>
  <si>
    <t>開票確定
時　　　刻</t>
  </si>
  <si>
    <t>【市計】</t>
  </si>
  <si>
    <t>【郡計】</t>
  </si>
  <si>
    <t>【１区計】</t>
  </si>
  <si>
    <t>【惜敗率】</t>
  </si>
  <si>
    <t>法定得票数（①計/６）</t>
  </si>
  <si>
    <t>鈴鹿市</t>
  </si>
  <si>
    <t>亀山市</t>
  </si>
  <si>
    <t>〔三重郡計〕</t>
  </si>
  <si>
    <t>【２区計】</t>
  </si>
  <si>
    <t>桑名市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</si>
  <si>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</si>
  <si>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</si>
  <si>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</si>
  <si>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</si>
  <si>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</si>
  <si>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</si>
  <si>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</si>
  <si>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【３区計】</t>
  </si>
  <si>
    <t>多気町</t>
  </si>
  <si>
    <t>明和町</t>
  </si>
  <si>
    <t>大台町</t>
  </si>
  <si>
    <t>〔多気郡計〕</t>
  </si>
  <si>
    <t>【４区計】</t>
  </si>
  <si>
    <t>伊勢市</t>
  </si>
  <si>
    <t>尾鷲市</t>
  </si>
  <si>
    <t>鳥羽市</t>
  </si>
  <si>
    <t>熊野市</t>
  </si>
  <si>
    <t>玉城町</t>
  </si>
  <si>
    <t>〔度会郡計〕</t>
  </si>
  <si>
    <t>〔北牟婁郡計〕</t>
  </si>
  <si>
    <t>御浜町</t>
  </si>
  <si>
    <t>紀宝町</t>
  </si>
  <si>
    <t>〔南牟婁郡計〕</t>
  </si>
  <si>
    <t>有効投票数
①＋②＋③
＝④</t>
  </si>
  <si>
    <t>21:30</t>
  </si>
  <si>
    <t>名張市</t>
  </si>
  <si>
    <t>伊賀市</t>
  </si>
  <si>
    <t>志摩市</t>
  </si>
  <si>
    <t>いなべ市</t>
  </si>
  <si>
    <t>市町名</t>
  </si>
  <si>
    <t>度会町</t>
  </si>
  <si>
    <t>大紀町</t>
  </si>
  <si>
    <t>南伊勢町</t>
  </si>
  <si>
    <t>紀北町</t>
  </si>
  <si>
    <t>松阪市</t>
  </si>
  <si>
    <t>按分の際切
捨てた票数
②</t>
  </si>
  <si>
    <t>いずれにも
属しない票
③</t>
  </si>
  <si>
    <t>20：00推定投票者</t>
  </si>
  <si>
    <t>按分が考えられない場合は、この列を非表示</t>
  </si>
  <si>
    <t>有効投票数
①＋②＋③
＝④</t>
  </si>
  <si>
    <t xml:space="preserve">
合　　計
①</t>
  </si>
  <si>
    <t>(</t>
  </si>
  <si>
    <t>名張市</t>
  </si>
  <si>
    <t>(</t>
  </si>
  <si>
    <t>四日市市（2区）</t>
  </si>
  <si>
    <t>四日市市（3区）</t>
  </si>
  <si>
    <t>※小選挙区計の開票率は、小選挙区内の全市町の投票が確定するまで、20時現在の推定投票者数に対する開票率とする。</t>
  </si>
  <si>
    <t>無効投票数
②</t>
  </si>
  <si>
    <t>持ち帰り
その他
③</t>
  </si>
  <si>
    <t>不受理と決
定した票数
④</t>
  </si>
  <si>
    <t>投票者数
（投票確定）  ⑤
（①＋②＋③＋④）</t>
  </si>
  <si>
    <t>開票率
(（①＋②＋③＋④）/⑤）*100</t>
  </si>
  <si>
    <t>①＋②＋③＋④＝⑤確認欄</t>
  </si>
  <si>
    <t>(</t>
  </si>
  <si>
    <t>田村　のりひさ</t>
  </si>
  <si>
    <t>津市</t>
  </si>
  <si>
    <t>平成29年10月22日執行　衆議院小選挙区選出議員選挙　開票速報（第１区）</t>
  </si>
  <si>
    <t>平成29年10月22日執行　衆議院小選挙区選出議員選挙　開票速報（第2区）</t>
  </si>
  <si>
    <t>平成29年10月22日執行　衆議院小選挙区選出議員選挙　開票速報（第3区）</t>
  </si>
  <si>
    <t>平成29年10月22日執行　衆議院小選挙区選出議員選挙　開票速報（第4区）</t>
  </si>
  <si>
    <t>松田　直久</t>
  </si>
  <si>
    <t>中川　正春</t>
  </si>
  <si>
    <t>川崎　二郎</t>
  </si>
  <si>
    <t>坂本　マキ</t>
  </si>
  <si>
    <t>岡田　かつや</t>
  </si>
  <si>
    <t>野村　まさひろ</t>
  </si>
  <si>
    <t>島田　よしかず</t>
  </si>
  <si>
    <t>三ツ矢　のりお</t>
  </si>
  <si>
    <t>谷中　みよし</t>
  </si>
  <si>
    <t>ふじた　大助</t>
  </si>
  <si>
    <t>平成29年10月22日執行　衆議院小選挙区選出議員選挙　開票速報（第１区）</t>
  </si>
  <si>
    <t>24:30</t>
  </si>
  <si>
    <t>発表）</t>
  </si>
  <si>
    <t>　　</t>
  </si>
  <si>
    <t/>
  </si>
  <si>
    <t>平成29年10月22日執行　衆議院小選挙区選出議員選挙　開票速報（第2区）</t>
  </si>
  <si>
    <t>平成29年10月22日執行　衆議院小選挙区選出議員選挙　開票速報（第3区）</t>
  </si>
  <si>
    <t>平成29年10月22日執行　衆議院小選挙区選出議員選挙　開票速報（第4区）</t>
  </si>
  <si>
    <t>確定）</t>
  </si>
  <si>
    <t xml:space="preserve">  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</si>
</sst>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"/>
    <numFmt numFmtId="181" formatCode="#,##0.000_);[Red]\(#,##0.000\)"/>
    <numFmt numFmtId="182" formatCode="0_);[Red]\(0\)"/>
    <numFmt numFmtId="183" formatCode="0.000_);[Red]\(0.000\)"/>
    <numFmt numFmtId="184" formatCode="0.0_);[Red]\(0.0\)"/>
    <numFmt numFmtId="185" formatCode="0.00_);[Red]\(0.00\)"/>
    <numFmt numFmtId="186" formatCode="#,##0.000_ ;[Red]\-#,##0.000\ "/>
    <numFmt numFmtId="187" formatCode="#,##0.0000;[Red]\-#,##0.0000"/>
    <numFmt numFmtId="188" formatCode="#,##0_);[Red]\(#,##0\)"/>
    <numFmt numFmtId="189" formatCode="#,##0_ ;[Red]\-#,##0\ "/>
    <numFmt numFmtId="190" formatCode="0_ "/>
    <numFmt numFmtId="191" formatCode="#,##0_ "/>
    <numFmt numFmtId="192" formatCode="#,##0.00_ ;[Red]\-#,##0.00\ "/>
    <numFmt numFmtId="193" formatCode="0.00_ "/>
    <numFmt numFmtId="194" formatCode="[&lt;=999]000;[&lt;=9999]000\-00;000\-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9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ck"/>
      <right style="thick"/>
      <top style="thick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ck"/>
      <right style="thick"/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ck"/>
      <right style="thick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ck"/>
      <right style="thick"/>
      <top>
        <color indexed="63"/>
      </top>
      <bottom style="dashed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dashed"/>
    </border>
    <border>
      <left style="medium"/>
      <right style="medium"/>
      <top style="medium"/>
      <bottom style="medium"/>
    </border>
    <border>
      <left style="thick"/>
      <right style="thick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ashed"/>
      <bottom style="dashed"/>
    </border>
    <border>
      <left style="thin"/>
      <right style="medium"/>
      <top style="dashed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ck"/>
      <top style="medium"/>
      <bottom style="thick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ck"/>
      <right style="thin"/>
      <top style="thin"/>
      <bottom style="medium"/>
    </border>
    <border>
      <left style="thin"/>
      <right style="medium"/>
      <top style="dashed"/>
      <bottom style="thin"/>
    </border>
    <border>
      <left>
        <color indexed="63"/>
      </left>
      <right style="medium"/>
      <top style="double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medium"/>
      <top style="double"/>
      <bottom style="dashed"/>
    </border>
    <border>
      <left style="thick"/>
      <right style="thin"/>
      <top>
        <color indexed="63"/>
      </top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double"/>
      <bottom style="dashed"/>
    </border>
    <border>
      <left style="thick"/>
      <right style="thin"/>
      <top style="dashed"/>
      <bottom style="dashed"/>
    </border>
    <border>
      <left style="thick"/>
      <right style="thin"/>
      <top style="dashed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ashed"/>
    </border>
    <border>
      <left style="medium"/>
      <right style="thin"/>
      <top style="medium"/>
      <bottom style="medium"/>
    </border>
    <border>
      <left style="thin"/>
      <right style="thin"/>
      <top style="double"/>
      <bottom style="dashed"/>
    </border>
    <border>
      <left style="thin"/>
      <right style="thin"/>
      <top style="dashed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dashed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38" fontId="4" fillId="0" borderId="14" xfId="49" applyFont="1" applyBorder="1" applyAlignment="1" applyProtection="1">
      <alignment/>
      <protection locked="0"/>
    </xf>
    <xf numFmtId="179" fontId="4" fillId="0" borderId="14" xfId="49" applyNumberFormat="1" applyFont="1" applyBorder="1" applyAlignment="1" applyProtection="1">
      <alignment/>
      <protection locked="0"/>
    </xf>
    <xf numFmtId="38" fontId="4" fillId="0" borderId="14" xfId="49" applyFont="1" applyBorder="1" applyAlignment="1">
      <alignment/>
    </xf>
    <xf numFmtId="38" fontId="4" fillId="0" borderId="15" xfId="49" applyFont="1" applyBorder="1" applyAlignment="1" applyProtection="1">
      <alignment/>
      <protection locked="0"/>
    </xf>
    <xf numFmtId="38" fontId="4" fillId="0" borderId="16" xfId="49" applyFont="1" applyBorder="1" applyAlignment="1" applyProtection="1">
      <alignment/>
      <protection locked="0"/>
    </xf>
    <xf numFmtId="38" fontId="4" fillId="0" borderId="17" xfId="49" applyFont="1" applyBorder="1" applyAlignment="1" applyProtection="1">
      <alignment/>
      <protection locked="0"/>
    </xf>
    <xf numFmtId="179" fontId="4" fillId="0" borderId="17" xfId="49" applyNumberFormat="1" applyFont="1" applyBorder="1" applyAlignment="1" applyProtection="1">
      <alignment/>
      <protection locked="0"/>
    </xf>
    <xf numFmtId="38" fontId="4" fillId="0" borderId="17" xfId="49" applyFont="1" applyBorder="1" applyAlignment="1">
      <alignment/>
    </xf>
    <xf numFmtId="38" fontId="4" fillId="0" borderId="18" xfId="49" applyFont="1" applyBorder="1" applyAlignment="1" applyProtection="1">
      <alignment/>
      <protection locked="0"/>
    </xf>
    <xf numFmtId="38" fontId="4" fillId="0" borderId="19" xfId="49" applyFont="1" applyBorder="1" applyAlignment="1" applyProtection="1">
      <alignment/>
      <protection locked="0"/>
    </xf>
    <xf numFmtId="38" fontId="4" fillId="0" borderId="20" xfId="49" applyFont="1" applyBorder="1" applyAlignment="1" applyProtection="1">
      <alignment/>
      <protection locked="0"/>
    </xf>
    <xf numFmtId="179" fontId="4" fillId="0" borderId="20" xfId="49" applyNumberFormat="1" applyFont="1" applyBorder="1" applyAlignment="1" applyProtection="1">
      <alignment/>
      <protection locked="0"/>
    </xf>
    <xf numFmtId="38" fontId="4" fillId="0" borderId="20" xfId="49" applyFont="1" applyBorder="1" applyAlignment="1">
      <alignment/>
    </xf>
    <xf numFmtId="38" fontId="4" fillId="0" borderId="21" xfId="49" applyFont="1" applyBorder="1" applyAlignment="1" applyProtection="1">
      <alignment/>
      <protection locked="0"/>
    </xf>
    <xf numFmtId="38" fontId="4" fillId="0" borderId="22" xfId="49" applyFont="1" applyBorder="1" applyAlignment="1" applyProtection="1">
      <alignment/>
      <protection locked="0"/>
    </xf>
    <xf numFmtId="38" fontId="4" fillId="0" borderId="23" xfId="49" applyFont="1" applyBorder="1" applyAlignment="1" applyProtection="1">
      <alignment/>
      <protection locked="0"/>
    </xf>
    <xf numFmtId="179" fontId="4" fillId="0" borderId="23" xfId="49" applyNumberFormat="1" applyFont="1" applyBorder="1" applyAlignment="1" applyProtection="1">
      <alignment/>
      <protection locked="0"/>
    </xf>
    <xf numFmtId="38" fontId="4" fillId="0" borderId="23" xfId="49" applyFont="1" applyBorder="1" applyAlignment="1">
      <alignment/>
    </xf>
    <xf numFmtId="38" fontId="4" fillId="0" borderId="24" xfId="49" applyFont="1" applyBorder="1" applyAlignment="1" applyProtection="1">
      <alignment/>
      <protection locked="0"/>
    </xf>
    <xf numFmtId="38" fontId="4" fillId="0" borderId="25" xfId="49" applyFont="1" applyBorder="1" applyAlignment="1" applyProtection="1">
      <alignment/>
      <protection locked="0"/>
    </xf>
    <xf numFmtId="181" fontId="4" fillId="34" borderId="26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34" borderId="27" xfId="0" applyFont="1" applyFill="1" applyBorder="1" applyAlignment="1">
      <alignment horizontal="center" vertical="center" wrapText="1"/>
    </xf>
    <xf numFmtId="49" fontId="4" fillId="0" borderId="0" xfId="0" applyNumberFormat="1" applyFont="1" applyAlignment="1" applyProtection="1">
      <alignment horizontal="right"/>
      <protection locked="0"/>
    </xf>
    <xf numFmtId="191" fontId="0" fillId="0" borderId="0" xfId="0" applyNumberFormat="1" applyAlignment="1">
      <alignment/>
    </xf>
    <xf numFmtId="188" fontId="0" fillId="0" borderId="0" xfId="0" applyNumberFormat="1" applyAlignment="1">
      <alignment/>
    </xf>
    <xf numFmtId="38" fontId="4" fillId="0" borderId="14" xfId="49" applyFont="1" applyBorder="1" applyAlignment="1" applyProtection="1">
      <alignment/>
      <protection/>
    </xf>
    <xf numFmtId="179" fontId="4" fillId="0" borderId="14" xfId="49" applyNumberFormat="1" applyFont="1" applyBorder="1" applyAlignment="1" applyProtection="1">
      <alignment/>
      <protection/>
    </xf>
    <xf numFmtId="38" fontId="4" fillId="0" borderId="15" xfId="49" applyFont="1" applyBorder="1" applyAlignment="1" applyProtection="1">
      <alignment/>
      <protection/>
    </xf>
    <xf numFmtId="38" fontId="4" fillId="0" borderId="17" xfId="49" applyFont="1" applyBorder="1" applyAlignment="1" applyProtection="1">
      <alignment/>
      <protection/>
    </xf>
    <xf numFmtId="179" fontId="4" fillId="0" borderId="17" xfId="49" applyNumberFormat="1" applyFont="1" applyBorder="1" applyAlignment="1" applyProtection="1">
      <alignment/>
      <protection/>
    </xf>
    <xf numFmtId="38" fontId="4" fillId="0" borderId="18" xfId="49" applyFont="1" applyBorder="1" applyAlignment="1" applyProtection="1">
      <alignment/>
      <protection/>
    </xf>
    <xf numFmtId="38" fontId="4" fillId="0" borderId="20" xfId="49" applyFont="1" applyBorder="1" applyAlignment="1" applyProtection="1">
      <alignment/>
      <protection/>
    </xf>
    <xf numFmtId="179" fontId="4" fillId="0" borderId="20" xfId="49" applyNumberFormat="1" applyFont="1" applyBorder="1" applyAlignment="1" applyProtection="1">
      <alignment/>
      <protection/>
    </xf>
    <xf numFmtId="38" fontId="4" fillId="0" borderId="21" xfId="49" applyFont="1" applyBorder="1" applyAlignment="1" applyProtection="1">
      <alignment/>
      <protection/>
    </xf>
    <xf numFmtId="38" fontId="4" fillId="0" borderId="23" xfId="49" applyFont="1" applyBorder="1" applyAlignment="1" applyProtection="1">
      <alignment/>
      <protection/>
    </xf>
    <xf numFmtId="38" fontId="4" fillId="0" borderId="24" xfId="49" applyFont="1" applyBorder="1" applyAlignment="1" applyProtection="1">
      <alignment/>
      <protection/>
    </xf>
    <xf numFmtId="38" fontId="4" fillId="35" borderId="28" xfId="49" applyFont="1" applyFill="1" applyBorder="1" applyAlignment="1">
      <alignment/>
    </xf>
    <xf numFmtId="179" fontId="4" fillId="35" borderId="28" xfId="49" applyNumberFormat="1" applyFont="1" applyFill="1" applyBorder="1" applyAlignment="1">
      <alignment/>
    </xf>
    <xf numFmtId="38" fontId="4" fillId="35" borderId="29" xfId="49" applyFont="1" applyFill="1" applyBorder="1" applyAlignment="1">
      <alignment/>
    </xf>
    <xf numFmtId="0" fontId="4" fillId="35" borderId="30" xfId="0" applyFont="1" applyFill="1" applyBorder="1" applyAlignment="1">
      <alignment horizontal="center"/>
    </xf>
    <xf numFmtId="0" fontId="4" fillId="35" borderId="31" xfId="0" applyFont="1" applyFill="1" applyBorder="1" applyAlignment="1">
      <alignment horizontal="center"/>
    </xf>
    <xf numFmtId="0" fontId="4" fillId="35" borderId="32" xfId="0" applyFont="1" applyFill="1" applyBorder="1" applyAlignment="1">
      <alignment horizontal="center"/>
    </xf>
    <xf numFmtId="0" fontId="4" fillId="35" borderId="33" xfId="0" applyFont="1" applyFill="1" applyBorder="1" applyAlignment="1">
      <alignment horizontal="center"/>
    </xf>
    <xf numFmtId="0" fontId="4" fillId="35" borderId="34" xfId="0" applyFont="1" applyFill="1" applyBorder="1" applyAlignment="1">
      <alignment horizontal="center"/>
    </xf>
    <xf numFmtId="0" fontId="4" fillId="35" borderId="30" xfId="0" applyFont="1" applyFill="1" applyBorder="1" applyAlignment="1" applyProtection="1">
      <alignment horizontal="center"/>
      <protection/>
    </xf>
    <xf numFmtId="0" fontId="4" fillId="35" borderId="31" xfId="0" applyFont="1" applyFill="1" applyBorder="1" applyAlignment="1" applyProtection="1">
      <alignment horizontal="center"/>
      <protection/>
    </xf>
    <xf numFmtId="0" fontId="4" fillId="35" borderId="32" xfId="0" applyFont="1" applyFill="1" applyBorder="1" applyAlignment="1" applyProtection="1">
      <alignment horizontal="center"/>
      <protection/>
    </xf>
    <xf numFmtId="0" fontId="4" fillId="35" borderId="33" xfId="0" applyFont="1" applyFill="1" applyBorder="1" applyAlignment="1" applyProtection="1">
      <alignment horizontal="center"/>
      <protection/>
    </xf>
    <xf numFmtId="0" fontId="4" fillId="35" borderId="34" xfId="0" applyFont="1" applyFill="1" applyBorder="1" applyAlignment="1" applyProtection="1">
      <alignment horizontal="center"/>
      <protection/>
    </xf>
    <xf numFmtId="38" fontId="4" fillId="35" borderId="28" xfId="49" applyFont="1" applyFill="1" applyBorder="1" applyAlignment="1" applyProtection="1">
      <alignment/>
      <protection/>
    </xf>
    <xf numFmtId="179" fontId="4" fillId="35" borderId="35" xfId="49" applyNumberFormat="1" applyFont="1" applyFill="1" applyBorder="1" applyAlignment="1" applyProtection="1">
      <alignment/>
      <protection/>
    </xf>
    <xf numFmtId="0" fontId="4" fillId="35" borderId="36" xfId="49" applyNumberFormat="1" applyFont="1" applyFill="1" applyBorder="1" applyAlignment="1">
      <alignment horizontal="center"/>
    </xf>
    <xf numFmtId="0" fontId="4" fillId="35" borderId="37" xfId="0" applyFont="1" applyFill="1" applyBorder="1" applyAlignment="1">
      <alignment horizontal="center"/>
    </xf>
    <xf numFmtId="38" fontId="4" fillId="35" borderId="14" xfId="49" applyFont="1" applyFill="1" applyBorder="1" applyAlignment="1">
      <alignment/>
    </xf>
    <xf numFmtId="179" fontId="4" fillId="35" borderId="35" xfId="49" applyNumberFormat="1" applyFont="1" applyFill="1" applyBorder="1" applyAlignment="1">
      <alignment/>
    </xf>
    <xf numFmtId="179" fontId="4" fillId="35" borderId="14" xfId="49" applyNumberFormat="1" applyFont="1" applyFill="1" applyBorder="1" applyAlignment="1">
      <alignment/>
    </xf>
    <xf numFmtId="0" fontId="4" fillId="35" borderId="38" xfId="0" applyFont="1" applyFill="1" applyBorder="1" applyAlignment="1">
      <alignment horizontal="center"/>
    </xf>
    <xf numFmtId="38" fontId="4" fillId="35" borderId="29" xfId="49" applyFont="1" applyFill="1" applyBorder="1" applyAlignment="1" applyProtection="1">
      <alignment/>
      <protection/>
    </xf>
    <xf numFmtId="0" fontId="4" fillId="35" borderId="36" xfId="0" applyFont="1" applyFill="1" applyBorder="1" applyAlignment="1">
      <alignment horizontal="center"/>
    </xf>
    <xf numFmtId="38" fontId="4" fillId="35" borderId="14" xfId="0" applyNumberFormat="1" applyFont="1" applyFill="1" applyBorder="1" applyAlignment="1" applyProtection="1">
      <alignment/>
      <protection/>
    </xf>
    <xf numFmtId="38" fontId="4" fillId="35" borderId="17" xfId="0" applyNumberFormat="1" applyFont="1" applyFill="1" applyBorder="1" applyAlignment="1" applyProtection="1">
      <alignment/>
      <protection/>
    </xf>
    <xf numFmtId="38" fontId="4" fillId="35" borderId="20" xfId="0" applyNumberFormat="1" applyFont="1" applyFill="1" applyBorder="1" applyAlignment="1" applyProtection="1">
      <alignment/>
      <protection/>
    </xf>
    <xf numFmtId="38" fontId="4" fillId="35" borderId="14" xfId="0" applyNumberFormat="1" applyFont="1" applyFill="1" applyBorder="1" applyAlignment="1">
      <alignment/>
    </xf>
    <xf numFmtId="38" fontId="4" fillId="35" borderId="17" xfId="0" applyNumberFormat="1" applyFont="1" applyFill="1" applyBorder="1" applyAlignment="1">
      <alignment/>
    </xf>
    <xf numFmtId="38" fontId="4" fillId="35" borderId="20" xfId="0" applyNumberFormat="1" applyFont="1" applyFill="1" applyBorder="1" applyAlignment="1">
      <alignment/>
    </xf>
    <xf numFmtId="38" fontId="4" fillId="35" borderId="23" xfId="0" applyNumberFormat="1" applyFont="1" applyFill="1" applyBorder="1" applyAlignment="1">
      <alignment/>
    </xf>
    <xf numFmtId="0" fontId="4" fillId="0" borderId="0" xfId="0" applyFont="1" applyAlignment="1" applyProtection="1">
      <alignment/>
      <protection/>
    </xf>
    <xf numFmtId="38" fontId="4" fillId="35" borderId="17" xfId="49" applyFont="1" applyFill="1" applyBorder="1" applyAlignment="1">
      <alignment/>
    </xf>
    <xf numFmtId="38" fontId="4" fillId="35" borderId="20" xfId="49" applyFont="1" applyFill="1" applyBorder="1" applyAlignment="1">
      <alignment/>
    </xf>
    <xf numFmtId="38" fontId="4" fillId="35" borderId="23" xfId="49" applyFont="1" applyFill="1" applyBorder="1" applyAlignment="1">
      <alignment/>
    </xf>
    <xf numFmtId="0" fontId="0" fillId="0" borderId="0" xfId="0" applyAlignment="1" applyProtection="1">
      <alignment/>
      <protection/>
    </xf>
    <xf numFmtId="38" fontId="0" fillId="0" borderId="39" xfId="0" applyNumberFormat="1" applyBorder="1" applyAlignment="1">
      <alignment/>
    </xf>
    <xf numFmtId="0" fontId="4" fillId="0" borderId="0" xfId="0" applyFont="1" applyAlignment="1" applyProtection="1">
      <alignment horizontal="right"/>
      <protection/>
    </xf>
    <xf numFmtId="38" fontId="0" fillId="0" borderId="39" xfId="0" applyNumberFormat="1" applyBorder="1" applyAlignment="1" applyProtection="1">
      <alignment/>
      <protection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38" fontId="4" fillId="35" borderId="40" xfId="49" applyFont="1" applyFill="1" applyBorder="1" applyAlignment="1" applyProtection="1">
      <alignment/>
      <protection/>
    </xf>
    <xf numFmtId="38" fontId="4" fillId="35" borderId="16" xfId="49" applyFont="1" applyFill="1" applyBorder="1" applyAlignment="1" applyProtection="1">
      <alignment/>
      <protection/>
    </xf>
    <xf numFmtId="179" fontId="4" fillId="35" borderId="28" xfId="49" applyNumberFormat="1" applyFont="1" applyFill="1" applyBorder="1" applyAlignment="1" applyProtection="1">
      <alignment/>
      <protection/>
    </xf>
    <xf numFmtId="0" fontId="0" fillId="0" borderId="39" xfId="0" applyBorder="1" applyAlignment="1">
      <alignment vertical="center" wrapText="1"/>
    </xf>
    <xf numFmtId="0" fontId="4" fillId="0" borderId="41" xfId="49" applyNumberFormat="1" applyFont="1" applyFill="1" applyBorder="1" applyAlignment="1" applyProtection="1">
      <alignment horizontal="center"/>
      <protection locked="0"/>
    </xf>
    <xf numFmtId="0" fontId="4" fillId="0" borderId="42" xfId="49" applyNumberFormat="1" applyFont="1" applyFill="1" applyBorder="1" applyAlignment="1" applyProtection="1">
      <alignment horizontal="center"/>
      <protection locked="0"/>
    </xf>
    <xf numFmtId="0" fontId="4" fillId="0" borderId="43" xfId="49" applyNumberFormat="1" applyFont="1" applyFill="1" applyBorder="1" applyAlignment="1" applyProtection="1">
      <alignment horizontal="center"/>
      <protection locked="0"/>
    </xf>
    <xf numFmtId="179" fontId="4" fillId="0" borderId="0" xfId="49" applyNumberFormat="1" applyFont="1" applyBorder="1" applyAlignment="1" applyProtection="1">
      <alignment/>
      <protection/>
    </xf>
    <xf numFmtId="179" fontId="4" fillId="0" borderId="0" xfId="49" applyNumberFormat="1" applyFont="1" applyFill="1" applyBorder="1" applyAlignment="1">
      <alignment/>
    </xf>
    <xf numFmtId="38" fontId="4" fillId="35" borderId="44" xfId="49" applyFont="1" applyFill="1" applyBorder="1" applyAlignment="1" applyProtection="1">
      <alignment/>
      <protection/>
    </xf>
    <xf numFmtId="179" fontId="4" fillId="35" borderId="44" xfId="49" applyNumberFormat="1" applyFont="1" applyFill="1" applyBorder="1" applyAlignment="1" applyProtection="1">
      <alignment/>
      <protection/>
    </xf>
    <xf numFmtId="0" fontId="4" fillId="35" borderId="45" xfId="0" applyFont="1" applyFill="1" applyBorder="1" applyAlignment="1">
      <alignment horizontal="center"/>
    </xf>
    <xf numFmtId="179" fontId="4" fillId="35" borderId="46" xfId="49" applyNumberFormat="1" applyFont="1" applyFill="1" applyBorder="1" applyAlignment="1" applyProtection="1">
      <alignment/>
      <protection/>
    </xf>
    <xf numFmtId="38" fontId="4" fillId="35" borderId="47" xfId="49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193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8" fontId="4" fillId="35" borderId="44" xfId="49" applyFont="1" applyFill="1" applyBorder="1" applyAlignment="1">
      <alignment/>
    </xf>
    <xf numFmtId="179" fontId="4" fillId="35" borderId="44" xfId="49" applyNumberFormat="1" applyFont="1" applyFill="1" applyBorder="1" applyAlignment="1">
      <alignment/>
    </xf>
    <xf numFmtId="38" fontId="4" fillId="35" borderId="48" xfId="49" applyFont="1" applyFill="1" applyBorder="1" applyAlignment="1">
      <alignment/>
    </xf>
    <xf numFmtId="179" fontId="4" fillId="35" borderId="46" xfId="49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38" fontId="4" fillId="35" borderId="48" xfId="49" applyFont="1" applyFill="1" applyBorder="1" applyAlignment="1" applyProtection="1">
      <alignment/>
      <protection/>
    </xf>
    <xf numFmtId="38" fontId="4" fillId="35" borderId="49" xfId="49" applyFont="1" applyFill="1" applyBorder="1" applyAlignment="1">
      <alignment/>
    </xf>
    <xf numFmtId="179" fontId="4" fillId="35" borderId="49" xfId="49" applyNumberFormat="1" applyFont="1" applyFill="1" applyBorder="1" applyAlignment="1">
      <alignment/>
    </xf>
    <xf numFmtId="38" fontId="4" fillId="35" borderId="50" xfId="49" applyFont="1" applyFill="1" applyBorder="1" applyAlignment="1" applyProtection="1">
      <alignment/>
      <protection/>
    </xf>
    <xf numFmtId="0" fontId="4" fillId="34" borderId="5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91" fontId="0" fillId="0" borderId="0" xfId="0" applyNumberFormat="1" applyBorder="1" applyAlignment="1">
      <alignment vertical="center" wrapText="1"/>
    </xf>
    <xf numFmtId="0" fontId="4" fillId="36" borderId="0" xfId="0" applyFont="1" applyFill="1" applyAlignment="1">
      <alignment/>
    </xf>
    <xf numFmtId="193" fontId="4" fillId="35" borderId="52" xfId="0" applyNumberFormat="1" applyFont="1" applyFill="1" applyBorder="1" applyAlignment="1">
      <alignment/>
    </xf>
    <xf numFmtId="0" fontId="4" fillId="0" borderId="53" xfId="49" applyNumberFormat="1" applyFont="1" applyFill="1" applyBorder="1" applyAlignment="1" applyProtection="1">
      <alignment horizontal="center"/>
      <protection locked="0"/>
    </xf>
    <xf numFmtId="0" fontId="4" fillId="0" borderId="54" xfId="0" applyNumberFormat="1" applyFont="1" applyFill="1" applyBorder="1" applyAlignment="1">
      <alignment horizontal="center"/>
    </xf>
    <xf numFmtId="0" fontId="4" fillId="0" borderId="55" xfId="0" applyNumberFormat="1" applyFont="1" applyFill="1" applyBorder="1" applyAlignment="1">
      <alignment horizontal="center"/>
    </xf>
    <xf numFmtId="0" fontId="4" fillId="0" borderId="56" xfId="0" applyNumberFormat="1" applyFont="1" applyFill="1" applyBorder="1" applyAlignment="1">
      <alignment horizontal="center"/>
    </xf>
    <xf numFmtId="0" fontId="4" fillId="0" borderId="57" xfId="0" applyNumberFormat="1" applyFont="1" applyFill="1" applyBorder="1" applyAlignment="1">
      <alignment horizontal="center"/>
    </xf>
    <xf numFmtId="0" fontId="4" fillId="0" borderId="58" xfId="0" applyNumberFormat="1" applyFont="1" applyFill="1" applyBorder="1" applyAlignment="1">
      <alignment horizontal="center"/>
    </xf>
    <xf numFmtId="0" fontId="4" fillId="0" borderId="59" xfId="0" applyNumberFormat="1" applyFont="1" applyFill="1" applyBorder="1" applyAlignment="1">
      <alignment horizontal="center"/>
    </xf>
    <xf numFmtId="0" fontId="4" fillId="0" borderId="43" xfId="0" applyNumberFormat="1" applyFont="1" applyFill="1" applyBorder="1" applyAlignment="1">
      <alignment horizontal="center"/>
    </xf>
    <xf numFmtId="0" fontId="4" fillId="0" borderId="60" xfId="0" applyNumberFormat="1" applyFont="1" applyFill="1" applyBorder="1" applyAlignment="1">
      <alignment horizontal="center"/>
    </xf>
    <xf numFmtId="0" fontId="4" fillId="0" borderId="42" xfId="0" applyNumberFormat="1" applyFont="1" applyFill="1" applyBorder="1" applyAlignment="1">
      <alignment horizontal="center"/>
    </xf>
    <xf numFmtId="0" fontId="4" fillId="0" borderId="61" xfId="49" applyNumberFormat="1" applyFont="1" applyFill="1" applyBorder="1" applyAlignment="1" applyProtection="1">
      <alignment horizontal="center"/>
      <protection locked="0"/>
    </xf>
    <xf numFmtId="0" fontId="4" fillId="0" borderId="60" xfId="49" applyNumberFormat="1" applyFont="1" applyFill="1" applyBorder="1" applyAlignment="1" applyProtection="1">
      <alignment horizontal="center"/>
      <protection locked="0"/>
    </xf>
    <xf numFmtId="193" fontId="4" fillId="35" borderId="62" xfId="0" applyNumberFormat="1" applyFont="1" applyFill="1" applyBorder="1" applyAlignment="1">
      <alignment/>
    </xf>
    <xf numFmtId="192" fontId="4" fillId="35" borderId="62" xfId="49" applyNumberFormat="1" applyFont="1" applyFill="1" applyBorder="1" applyAlignment="1">
      <alignment/>
    </xf>
    <xf numFmtId="193" fontId="4" fillId="35" borderId="63" xfId="0" applyNumberFormat="1" applyFont="1" applyFill="1" applyBorder="1" applyAlignment="1">
      <alignment/>
    </xf>
    <xf numFmtId="193" fontId="4" fillId="35" borderId="64" xfId="0" applyNumberFormat="1" applyFont="1" applyFill="1" applyBorder="1" applyAlignment="1">
      <alignment/>
    </xf>
    <xf numFmtId="193" fontId="4" fillId="35" borderId="64" xfId="0" applyNumberFormat="1" applyFont="1" applyFill="1" applyBorder="1" applyAlignment="1" applyProtection="1">
      <alignment/>
      <protection/>
    </xf>
    <xf numFmtId="192" fontId="4" fillId="35" borderId="64" xfId="49" applyNumberFormat="1" applyFont="1" applyFill="1" applyBorder="1" applyAlignment="1">
      <alignment/>
    </xf>
    <xf numFmtId="192" fontId="4" fillId="0" borderId="65" xfId="49" applyNumberFormat="1" applyFont="1" applyFill="1" applyBorder="1" applyAlignment="1">
      <alignment/>
    </xf>
    <xf numFmtId="192" fontId="4" fillId="0" borderId="66" xfId="49" applyNumberFormat="1" applyFont="1" applyFill="1" applyBorder="1" applyAlignment="1">
      <alignment/>
    </xf>
    <xf numFmtId="192" fontId="4" fillId="0" borderId="67" xfId="49" applyNumberFormat="1" applyFont="1" applyFill="1" applyBorder="1" applyAlignment="1">
      <alignment/>
    </xf>
    <xf numFmtId="193" fontId="4" fillId="0" borderId="65" xfId="0" applyNumberFormat="1" applyFont="1" applyFill="1" applyBorder="1" applyAlignment="1" applyProtection="1">
      <alignment/>
      <protection/>
    </xf>
    <xf numFmtId="193" fontId="4" fillId="0" borderId="66" xfId="0" applyNumberFormat="1" applyFont="1" applyFill="1" applyBorder="1" applyAlignment="1" applyProtection="1">
      <alignment/>
      <protection/>
    </xf>
    <xf numFmtId="193" fontId="4" fillId="0" borderId="67" xfId="0" applyNumberFormat="1" applyFont="1" applyFill="1" applyBorder="1" applyAlignment="1" applyProtection="1">
      <alignment/>
      <protection/>
    </xf>
    <xf numFmtId="193" fontId="4" fillId="0" borderId="65" xfId="0" applyNumberFormat="1" applyFont="1" applyFill="1" applyBorder="1" applyAlignment="1">
      <alignment/>
    </xf>
    <xf numFmtId="193" fontId="4" fillId="0" borderId="66" xfId="0" applyNumberFormat="1" applyFont="1" applyFill="1" applyBorder="1" applyAlignment="1">
      <alignment/>
    </xf>
    <xf numFmtId="193" fontId="4" fillId="0" borderId="67" xfId="0" applyNumberFormat="1" applyFont="1" applyFill="1" applyBorder="1" applyAlignment="1">
      <alignment/>
    </xf>
    <xf numFmtId="193" fontId="4" fillId="0" borderId="68" xfId="0" applyNumberFormat="1" applyFont="1" applyFill="1" applyBorder="1" applyAlignment="1">
      <alignment/>
    </xf>
    <xf numFmtId="193" fontId="4" fillId="0" borderId="69" xfId="0" applyNumberFormat="1" applyFont="1" applyFill="1" applyBorder="1" applyAlignment="1">
      <alignment/>
    </xf>
    <xf numFmtId="193" fontId="4" fillId="0" borderId="64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4" fillId="33" borderId="11" xfId="0" applyFont="1" applyFill="1" applyBorder="1" applyAlignment="1" applyProtection="1">
      <alignment horizontal="center" vertical="center" shrinkToFit="1"/>
      <protection locked="0"/>
    </xf>
    <xf numFmtId="38" fontId="4" fillId="0" borderId="19" xfId="49" applyFont="1" applyFill="1" applyBorder="1" applyAlignment="1" applyProtection="1">
      <alignment/>
      <protection locked="0"/>
    </xf>
    <xf numFmtId="38" fontId="4" fillId="0" borderId="22" xfId="49" applyFont="1" applyFill="1" applyBorder="1" applyAlignment="1" applyProtection="1">
      <alignment/>
      <protection locked="0"/>
    </xf>
    <xf numFmtId="38" fontId="4" fillId="0" borderId="25" xfId="49" applyFont="1" applyFill="1" applyBorder="1" applyAlignment="1" applyProtection="1">
      <alignment/>
      <protection locked="0"/>
    </xf>
    <xf numFmtId="38" fontId="4" fillId="0" borderId="16" xfId="49" applyFont="1" applyFill="1" applyBorder="1" applyAlignment="1" applyProtection="1">
      <alignment/>
      <protection locked="0"/>
    </xf>
    <xf numFmtId="0" fontId="4" fillId="34" borderId="70" xfId="0" applyFont="1" applyFill="1" applyBorder="1" applyAlignment="1">
      <alignment horizontal="center"/>
    </xf>
    <xf numFmtId="0" fontId="4" fillId="0" borderId="0" xfId="0" applyNumberFormat="1" applyFont="1" applyFill="1" applyAlignment="1" applyProtection="1">
      <alignment horizontal="right"/>
      <protection locked="0"/>
    </xf>
    <xf numFmtId="0" fontId="6" fillId="35" borderId="3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 applyProtection="1">
      <alignment horizontal="center"/>
      <protection/>
    </xf>
    <xf numFmtId="38" fontId="4" fillId="0" borderId="71" xfId="49" applyFont="1" applyFill="1" applyBorder="1" applyAlignment="1" applyProtection="1">
      <alignment/>
      <protection/>
    </xf>
    <xf numFmtId="38" fontId="4" fillId="0" borderId="14" xfId="0" applyNumberFormat="1" applyFont="1" applyFill="1" applyBorder="1" applyAlignment="1" applyProtection="1">
      <alignment/>
      <protection/>
    </xf>
    <xf numFmtId="179" fontId="4" fillId="0" borderId="71" xfId="49" applyNumberFormat="1" applyFont="1" applyFill="1" applyBorder="1" applyAlignment="1" applyProtection="1">
      <alignment/>
      <protection/>
    </xf>
    <xf numFmtId="38" fontId="4" fillId="0" borderId="14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38" fontId="4" fillId="0" borderId="18" xfId="49" applyFont="1" applyFill="1" applyBorder="1" applyAlignment="1" applyProtection="1">
      <alignment/>
      <protection/>
    </xf>
    <xf numFmtId="38" fontId="4" fillId="0" borderId="19" xfId="49" applyFont="1" applyFill="1" applyBorder="1" applyAlignment="1" applyProtection="1">
      <alignment/>
      <protection/>
    </xf>
    <xf numFmtId="0" fontId="4" fillId="0" borderId="32" xfId="0" applyFont="1" applyFill="1" applyBorder="1" applyAlignment="1">
      <alignment horizontal="center"/>
    </xf>
    <xf numFmtId="38" fontId="4" fillId="0" borderId="20" xfId="0" applyNumberFormat="1" applyFont="1" applyFill="1" applyBorder="1" applyAlignment="1">
      <alignment/>
    </xf>
    <xf numFmtId="179" fontId="4" fillId="0" borderId="72" xfId="49" applyNumberFormat="1" applyFont="1" applyFill="1" applyBorder="1" applyAlignment="1" applyProtection="1">
      <alignment/>
      <protection/>
    </xf>
    <xf numFmtId="38" fontId="4" fillId="0" borderId="20" xfId="49" applyFont="1" applyFill="1" applyBorder="1" applyAlignment="1">
      <alignment/>
    </xf>
    <xf numFmtId="0" fontId="4" fillId="0" borderId="33" xfId="0" applyFont="1" applyFill="1" applyBorder="1" applyAlignment="1" applyProtection="1">
      <alignment horizontal="center"/>
      <protection/>
    </xf>
    <xf numFmtId="38" fontId="4" fillId="0" borderId="28" xfId="49" applyFont="1" applyFill="1" applyBorder="1" applyAlignment="1" applyProtection="1">
      <alignment/>
      <protection/>
    </xf>
    <xf numFmtId="179" fontId="4" fillId="0" borderId="28" xfId="49" applyNumberFormat="1" applyFont="1" applyFill="1" applyBorder="1" applyAlignment="1" applyProtection="1">
      <alignment/>
      <protection/>
    </xf>
    <xf numFmtId="38" fontId="4" fillId="0" borderId="40" xfId="49" applyFont="1" applyFill="1" applyBorder="1" applyAlignment="1" applyProtection="1">
      <alignment/>
      <protection/>
    </xf>
    <xf numFmtId="192" fontId="4" fillId="0" borderId="64" xfId="49" applyNumberFormat="1" applyFont="1" applyFill="1" applyBorder="1" applyAlignment="1">
      <alignment/>
    </xf>
    <xf numFmtId="0" fontId="4" fillId="0" borderId="36" xfId="49" applyNumberFormat="1" applyFont="1" applyFill="1" applyBorder="1" applyAlignment="1">
      <alignment horizontal="center"/>
    </xf>
    <xf numFmtId="38" fontId="4" fillId="0" borderId="44" xfId="49" applyFont="1" applyFill="1" applyBorder="1" applyAlignment="1" applyProtection="1">
      <alignment/>
      <protection/>
    </xf>
    <xf numFmtId="179" fontId="4" fillId="0" borderId="44" xfId="49" applyNumberFormat="1" applyFont="1" applyFill="1" applyBorder="1" applyAlignment="1" applyProtection="1">
      <alignment/>
      <protection/>
    </xf>
    <xf numFmtId="38" fontId="4" fillId="0" borderId="48" xfId="49" applyFont="1" applyFill="1" applyBorder="1" applyAlignment="1" applyProtection="1">
      <alignment/>
      <protection/>
    </xf>
    <xf numFmtId="38" fontId="4" fillId="0" borderId="47" xfId="49" applyFont="1" applyFill="1" applyBorder="1" applyAlignment="1" applyProtection="1">
      <alignment/>
      <protection/>
    </xf>
    <xf numFmtId="192" fontId="4" fillId="0" borderId="73" xfId="49" applyNumberFormat="1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34" xfId="0" applyFont="1" applyFill="1" applyBorder="1" applyAlignment="1" applyProtection="1">
      <alignment horizontal="center"/>
      <protection/>
    </xf>
    <xf numFmtId="179" fontId="4" fillId="0" borderId="35" xfId="49" applyNumberFormat="1" applyFont="1" applyFill="1" applyBorder="1" applyAlignment="1" applyProtection="1">
      <alignment/>
      <protection/>
    </xf>
    <xf numFmtId="179" fontId="4" fillId="0" borderId="73" xfId="49" applyNumberFormat="1" applyFont="1" applyFill="1" applyBorder="1" applyAlignment="1" applyProtection="1">
      <alignment/>
      <protection/>
    </xf>
    <xf numFmtId="179" fontId="4" fillId="0" borderId="46" xfId="49" applyNumberFormat="1" applyFont="1" applyFill="1" applyBorder="1" applyAlignment="1" applyProtection="1">
      <alignment/>
      <protection/>
    </xf>
    <xf numFmtId="179" fontId="4" fillId="0" borderId="0" xfId="49" applyNumberFormat="1" applyFont="1" applyFill="1" applyBorder="1" applyAlignment="1" applyProtection="1">
      <alignment/>
      <protection/>
    </xf>
    <xf numFmtId="0" fontId="4" fillId="0" borderId="74" xfId="0" applyFont="1" applyFill="1" applyBorder="1" applyAlignment="1">
      <alignment horizontal="center"/>
    </xf>
    <xf numFmtId="181" fontId="4" fillId="0" borderId="26" xfId="0" applyNumberFormat="1" applyFont="1" applyFill="1" applyBorder="1" applyAlignment="1">
      <alignment/>
    </xf>
    <xf numFmtId="0" fontId="4" fillId="0" borderId="11" xfId="0" applyFont="1" applyFill="1" applyBorder="1" applyAlignment="1" applyProtection="1">
      <alignment horizontal="center" vertical="center" shrinkToFit="1"/>
      <protection locked="0"/>
    </xf>
    <xf numFmtId="0" fontId="4" fillId="0" borderId="30" xfId="0" applyFont="1" applyFill="1" applyBorder="1" applyAlignment="1">
      <alignment horizontal="center"/>
    </xf>
    <xf numFmtId="38" fontId="4" fillId="0" borderId="14" xfId="0" applyNumberFormat="1" applyFont="1" applyFill="1" applyBorder="1" applyAlignment="1">
      <alignment/>
    </xf>
    <xf numFmtId="38" fontId="4" fillId="0" borderId="14" xfId="49" applyFont="1" applyFill="1" applyBorder="1" applyAlignment="1">
      <alignment/>
    </xf>
    <xf numFmtId="0" fontId="4" fillId="0" borderId="31" xfId="0" applyFont="1" applyFill="1" applyBorder="1" applyAlignment="1">
      <alignment horizontal="center"/>
    </xf>
    <xf numFmtId="38" fontId="4" fillId="0" borderId="17" xfId="0" applyNumberFormat="1" applyFont="1" applyFill="1" applyBorder="1" applyAlignment="1">
      <alignment/>
    </xf>
    <xf numFmtId="179" fontId="4" fillId="0" borderId="17" xfId="49" applyNumberFormat="1" applyFont="1" applyFill="1" applyBorder="1" applyAlignment="1" applyProtection="1">
      <alignment/>
      <protection/>
    </xf>
    <xf numFmtId="38" fontId="4" fillId="0" borderId="17" xfId="49" applyFont="1" applyFill="1" applyBorder="1" applyAlignment="1">
      <alignment/>
    </xf>
    <xf numFmtId="0" fontId="4" fillId="0" borderId="31" xfId="0" applyFont="1" applyFill="1" applyBorder="1" applyAlignment="1" applyProtection="1">
      <alignment horizontal="center"/>
      <protection/>
    </xf>
    <xf numFmtId="38" fontId="4" fillId="0" borderId="17" xfId="0" applyNumberFormat="1" applyFont="1" applyFill="1" applyBorder="1" applyAlignment="1" applyProtection="1">
      <alignment/>
      <protection/>
    </xf>
    <xf numFmtId="0" fontId="4" fillId="0" borderId="32" xfId="0" applyFont="1" applyFill="1" applyBorder="1" applyAlignment="1" applyProtection="1">
      <alignment horizontal="center"/>
      <protection/>
    </xf>
    <xf numFmtId="38" fontId="4" fillId="0" borderId="75" xfId="49" applyFont="1" applyFill="1" applyBorder="1" applyAlignment="1" applyProtection="1">
      <alignment/>
      <protection/>
    </xf>
    <xf numFmtId="38" fontId="4" fillId="0" borderId="20" xfId="0" applyNumberFormat="1" applyFont="1" applyFill="1" applyBorder="1" applyAlignment="1" applyProtection="1">
      <alignment/>
      <protection/>
    </xf>
    <xf numFmtId="38" fontId="4" fillId="0" borderId="20" xfId="49" applyFont="1" applyFill="1" applyBorder="1" applyAlignment="1" applyProtection="1">
      <alignment/>
      <protection/>
    </xf>
    <xf numFmtId="0" fontId="4" fillId="0" borderId="33" xfId="0" applyFont="1" applyFill="1" applyBorder="1" applyAlignment="1">
      <alignment horizontal="center"/>
    </xf>
    <xf numFmtId="38" fontId="4" fillId="0" borderId="28" xfId="49" applyFont="1" applyFill="1" applyBorder="1" applyAlignment="1">
      <alignment/>
    </xf>
    <xf numFmtId="179" fontId="4" fillId="0" borderId="28" xfId="49" applyNumberFormat="1" applyFont="1" applyFill="1" applyBorder="1" applyAlignment="1">
      <alignment/>
    </xf>
    <xf numFmtId="193" fontId="4" fillId="0" borderId="64" xfId="0" applyNumberFormat="1" applyFont="1" applyFill="1" applyBorder="1" applyAlignment="1" applyProtection="1">
      <alignment/>
      <protection/>
    </xf>
    <xf numFmtId="0" fontId="4" fillId="0" borderId="37" xfId="0" applyFont="1" applyFill="1" applyBorder="1" applyAlignment="1">
      <alignment horizontal="center"/>
    </xf>
    <xf numFmtId="38" fontId="4" fillId="0" borderId="44" xfId="49" applyFont="1" applyFill="1" applyBorder="1" applyAlignment="1">
      <alignment/>
    </xf>
    <xf numFmtId="179" fontId="4" fillId="0" borderId="44" xfId="49" applyNumberFormat="1" applyFont="1" applyFill="1" applyBorder="1" applyAlignment="1">
      <alignment/>
    </xf>
    <xf numFmtId="38" fontId="4" fillId="0" borderId="48" xfId="49" applyFont="1" applyFill="1" applyBorder="1" applyAlignment="1">
      <alignment/>
    </xf>
    <xf numFmtId="193" fontId="4" fillId="0" borderId="73" xfId="0" applyNumberFormat="1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179" fontId="4" fillId="0" borderId="35" xfId="49" applyNumberFormat="1" applyFont="1" applyFill="1" applyBorder="1" applyAlignment="1">
      <alignment/>
    </xf>
    <xf numFmtId="179" fontId="4" fillId="0" borderId="73" xfId="49" applyNumberFormat="1" applyFont="1" applyFill="1" applyBorder="1" applyAlignment="1">
      <alignment/>
    </xf>
    <xf numFmtId="179" fontId="4" fillId="0" borderId="46" xfId="49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8" fontId="4" fillId="0" borderId="72" xfId="49" applyFont="1" applyFill="1" applyBorder="1" applyAlignment="1" applyProtection="1">
      <alignment/>
      <protection/>
    </xf>
    <xf numFmtId="38" fontId="4" fillId="0" borderId="29" xfId="49" applyFont="1" applyFill="1" applyBorder="1" applyAlignment="1" applyProtection="1">
      <alignment/>
      <protection/>
    </xf>
    <xf numFmtId="0" fontId="4" fillId="0" borderId="36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38" fontId="4" fillId="0" borderId="23" xfId="49" applyFont="1" applyFill="1" applyBorder="1" applyAlignment="1" applyProtection="1">
      <alignment/>
      <protection/>
    </xf>
    <xf numFmtId="38" fontId="4" fillId="0" borderId="23" xfId="0" applyNumberFormat="1" applyFont="1" applyFill="1" applyBorder="1" applyAlignment="1">
      <alignment/>
    </xf>
    <xf numFmtId="179" fontId="4" fillId="0" borderId="23" xfId="49" applyNumberFormat="1" applyFont="1" applyFill="1" applyBorder="1" applyAlignment="1" applyProtection="1">
      <alignment/>
      <protection/>
    </xf>
    <xf numFmtId="38" fontId="4" fillId="0" borderId="23" xfId="49" applyFont="1" applyFill="1" applyBorder="1" applyAlignment="1">
      <alignment/>
    </xf>
    <xf numFmtId="179" fontId="4" fillId="0" borderId="14" xfId="49" applyNumberFormat="1" applyFont="1" applyFill="1" applyBorder="1" applyAlignment="1">
      <alignment/>
    </xf>
    <xf numFmtId="38" fontId="4" fillId="0" borderId="15" xfId="49" applyFont="1" applyFill="1" applyBorder="1" applyAlignment="1" applyProtection="1">
      <alignment/>
      <protection/>
    </xf>
    <xf numFmtId="38" fontId="4" fillId="0" borderId="16" xfId="49" applyFont="1" applyFill="1" applyBorder="1" applyAlignment="1" applyProtection="1">
      <alignment/>
      <protection/>
    </xf>
    <xf numFmtId="193" fontId="4" fillId="0" borderId="63" xfId="0" applyNumberFormat="1" applyFont="1" applyFill="1" applyBorder="1" applyAlignment="1">
      <alignment/>
    </xf>
    <xf numFmtId="193" fontId="4" fillId="0" borderId="76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0" xfId="0" applyFont="1" applyFill="1" applyAlignment="1">
      <alignment/>
    </xf>
    <xf numFmtId="38" fontId="4" fillId="0" borderId="29" xfId="49" applyFont="1" applyFill="1" applyBorder="1" applyAlignment="1">
      <alignment/>
    </xf>
    <xf numFmtId="38" fontId="4" fillId="0" borderId="77" xfId="49" applyFont="1" applyFill="1" applyBorder="1" applyAlignment="1">
      <alignment/>
    </xf>
    <xf numFmtId="38" fontId="4" fillId="0" borderId="72" xfId="49" applyFont="1" applyFill="1" applyBorder="1" applyAlignment="1">
      <alignment/>
    </xf>
    <xf numFmtId="179" fontId="4" fillId="0" borderId="49" xfId="49" applyNumberFormat="1" applyFont="1" applyFill="1" applyBorder="1" applyAlignment="1">
      <alignment/>
    </xf>
    <xf numFmtId="38" fontId="4" fillId="0" borderId="49" xfId="49" applyFont="1" applyFill="1" applyBorder="1" applyAlignment="1">
      <alignment/>
    </xf>
    <xf numFmtId="38" fontId="4" fillId="0" borderId="50" xfId="49" applyFont="1" applyFill="1" applyBorder="1" applyAlignment="1" applyProtection="1">
      <alignment/>
      <protection/>
    </xf>
    <xf numFmtId="0" fontId="4" fillId="0" borderId="78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6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6"/>
  <sheetViews>
    <sheetView view="pageBreakPreview" zoomScale="75" zoomScaleSheetLayoutView="75" zoomScalePageLayoutView="0" workbookViewId="0" topLeftCell="A46">
      <pane xSplit="1" topLeftCell="B1" activePane="topRight" state="frozen"/>
      <selection pane="topLeft" activeCell="A28" sqref="A28"/>
      <selection pane="topRight" activeCell="H75" sqref="H75"/>
    </sheetView>
  </sheetViews>
  <sheetFormatPr defaultColWidth="9.00390625" defaultRowHeight="13.5"/>
  <cols>
    <col min="1" max="1" width="14.25390625" style="0" customWidth="1"/>
    <col min="2" max="5" width="13.625" style="0" customWidth="1"/>
    <col min="6" max="7" width="13.625" style="0" hidden="1" customWidth="1"/>
    <col min="8" max="8" width="13.625" style="0" customWidth="1"/>
    <col min="9" max="11" width="11.625" style="0" hidden="1" customWidth="1"/>
    <col min="12" max="13" width="11.625" style="0" customWidth="1"/>
    <col min="14" max="14" width="11.75390625" style="0" customWidth="1"/>
    <col min="15" max="15" width="16.875" style="0" customWidth="1"/>
    <col min="16" max="16" width="21.375" style="0" customWidth="1"/>
    <col min="17" max="17" width="11.50390625" style="0" bestFit="1" customWidth="1"/>
    <col min="18" max="18" width="3.625" style="0" customWidth="1"/>
    <col min="19" max="19" width="13.75390625" style="0" customWidth="1"/>
    <col min="20" max="20" width="3.75390625" style="0" customWidth="1"/>
  </cols>
  <sheetData>
    <row r="1" spans="1:18" ht="13.5">
      <c r="A1" s="76"/>
      <c r="B1" s="76"/>
      <c r="C1" s="1"/>
      <c r="D1" s="1"/>
      <c r="E1" s="1"/>
      <c r="F1" s="1"/>
      <c r="G1" s="1"/>
      <c r="H1" s="1"/>
      <c r="I1" s="114" t="s">
        <v>52</v>
      </c>
      <c r="J1" s="114"/>
      <c r="K1" s="114"/>
      <c r="L1" s="1"/>
      <c r="M1" s="1"/>
      <c r="N1" s="1"/>
      <c r="O1" s="76"/>
      <c r="P1" s="1"/>
      <c r="Q1" s="1"/>
      <c r="R1" s="1"/>
    </row>
    <row r="2" spans="1:18" ht="13.5">
      <c r="A2" s="76"/>
      <c r="B2" s="1" t="s">
        <v>70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4.25" thickBot="1">
      <c r="A3" s="82" t="s">
        <v>0</v>
      </c>
      <c r="B3" s="32" t="s">
        <v>38</v>
      </c>
      <c r="C3" s="1" t="s">
        <v>1</v>
      </c>
      <c r="D3" s="1"/>
      <c r="E3" s="1"/>
      <c r="F3" s="1"/>
      <c r="G3" s="1"/>
      <c r="H3" s="1"/>
      <c r="I3" s="1"/>
      <c r="J3" s="1"/>
      <c r="K3" s="1"/>
      <c r="L3" s="1"/>
      <c r="M3" s="1"/>
      <c r="N3" s="3"/>
      <c r="O3" s="3"/>
      <c r="P3" s="2" t="s">
        <v>2</v>
      </c>
      <c r="Q3" s="1"/>
      <c r="R3" s="1"/>
    </row>
    <row r="4" spans="1:21" ht="52.5" customHeight="1" thickBot="1" thickTop="1">
      <c r="A4" s="4" t="s">
        <v>43</v>
      </c>
      <c r="B4" s="84" t="s">
        <v>74</v>
      </c>
      <c r="C4" s="84" t="s">
        <v>68</v>
      </c>
      <c r="D4" s="84"/>
      <c r="E4" s="84"/>
      <c r="F4" s="84"/>
      <c r="G4" s="84"/>
      <c r="H4" s="5" t="s">
        <v>54</v>
      </c>
      <c r="I4" s="6" t="s">
        <v>49</v>
      </c>
      <c r="J4" s="6" t="s">
        <v>50</v>
      </c>
      <c r="K4" s="6" t="s">
        <v>53</v>
      </c>
      <c r="L4" s="6" t="s">
        <v>61</v>
      </c>
      <c r="M4" s="6" t="s">
        <v>62</v>
      </c>
      <c r="N4" s="111" t="s">
        <v>63</v>
      </c>
      <c r="O4" s="7" t="s">
        <v>64</v>
      </c>
      <c r="P4" s="8" t="s">
        <v>65</v>
      </c>
      <c r="Q4" s="31" t="s">
        <v>3</v>
      </c>
      <c r="R4" s="1"/>
      <c r="S4" s="88" t="s">
        <v>66</v>
      </c>
      <c r="T4" s="112"/>
      <c r="U4" s="80"/>
    </row>
    <row r="5" spans="1:20" ht="14.25" thickTop="1">
      <c r="A5" s="54" t="s">
        <v>69</v>
      </c>
      <c r="B5" s="35"/>
      <c r="C5" s="35"/>
      <c r="D5" s="35"/>
      <c r="E5" s="35"/>
      <c r="F5" s="35"/>
      <c r="G5" s="35"/>
      <c r="H5" s="69">
        <f>SUM(B5:G5)</f>
        <v>0</v>
      </c>
      <c r="I5" s="36"/>
      <c r="J5" s="36"/>
      <c r="K5" s="35">
        <f>SUM(H5:J5)</f>
        <v>0</v>
      </c>
      <c r="L5" s="35"/>
      <c r="M5" s="35"/>
      <c r="N5" s="37"/>
      <c r="O5" s="13"/>
      <c r="P5" s="134">
        <f>IF(O5&lt;&gt;0,ROUNDDOWN(SUM(K5:N5)/O5*100,2),0)</f>
        <v>0</v>
      </c>
      <c r="Q5" s="89">
        <v>0</v>
      </c>
      <c r="R5" s="1"/>
      <c r="S5" s="34">
        <f>SUM(K5:N5)</f>
        <v>0</v>
      </c>
      <c r="T5" s="34"/>
    </row>
    <row r="6" spans="1:20" ht="13.5">
      <c r="A6" s="51" t="s">
        <v>48</v>
      </c>
      <c r="B6" s="19"/>
      <c r="C6" s="19"/>
      <c r="D6" s="19"/>
      <c r="E6" s="19"/>
      <c r="F6" s="19"/>
      <c r="G6" s="19"/>
      <c r="H6" s="74">
        <f>SUM(B6:G6)</f>
        <v>0</v>
      </c>
      <c r="I6" s="20"/>
      <c r="J6" s="20"/>
      <c r="K6" s="21">
        <f>SUM(H6:J6)</f>
        <v>0</v>
      </c>
      <c r="L6" s="41"/>
      <c r="M6" s="41"/>
      <c r="N6" s="43"/>
      <c r="O6" s="23"/>
      <c r="P6" s="142">
        <f>IF(O6&lt;&gt;0,ROUNDDOWN(SUM(K6:N6)/O6*100,2),0)</f>
        <v>0</v>
      </c>
      <c r="Q6" s="123">
        <v>0</v>
      </c>
      <c r="R6" s="1"/>
      <c r="S6" s="33">
        <f>SUM(K6:N6)</f>
        <v>0</v>
      </c>
      <c r="T6" s="33"/>
    </row>
    <row r="7" spans="1:20" ht="14.25" thickBot="1">
      <c r="A7" s="57" t="s">
        <v>4</v>
      </c>
      <c r="B7" s="59">
        <f aca="true" t="shared" si="0" ref="B7:G7">SUM(B5:B6)</f>
        <v>0</v>
      </c>
      <c r="C7" s="59">
        <f t="shared" si="0"/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  <c r="H7" s="59">
        <f aca="true" t="shared" si="1" ref="H7:O7">SUM(H5:H6)</f>
        <v>0</v>
      </c>
      <c r="I7" s="87">
        <f t="shared" si="1"/>
        <v>0</v>
      </c>
      <c r="J7" s="87">
        <f t="shared" si="1"/>
        <v>0</v>
      </c>
      <c r="K7" s="59">
        <f t="shared" si="1"/>
        <v>0</v>
      </c>
      <c r="L7" s="59">
        <f t="shared" si="1"/>
        <v>0</v>
      </c>
      <c r="M7" s="59">
        <f t="shared" si="1"/>
        <v>0</v>
      </c>
      <c r="N7" s="59">
        <f t="shared" si="1"/>
        <v>0</v>
      </c>
      <c r="O7" s="85">
        <f t="shared" si="1"/>
        <v>0</v>
      </c>
      <c r="P7" s="133">
        <f>IF(O7&lt;&gt;0,ROUNDDOWN(SUM(K7:N7)/O7*100,2),0)</f>
        <v>0</v>
      </c>
      <c r="Q7" s="61" t="str">
        <f>IF(MIN(Q5:Q6)=0,"　　",MAX(Q5:Q6))</f>
        <v>　　</v>
      </c>
      <c r="R7" s="1"/>
      <c r="S7" s="34">
        <f>SUM(K7:N7)</f>
        <v>0</v>
      </c>
      <c r="T7" s="34"/>
    </row>
    <row r="8" spans="1:21" ht="14.25" thickBot="1">
      <c r="A8" s="57" t="s">
        <v>6</v>
      </c>
      <c r="B8" s="59">
        <f>SUM(B7)</f>
        <v>0</v>
      </c>
      <c r="C8" s="59">
        <f aca="true" t="shared" si="2" ref="C8:N8">SUM(C7)</f>
        <v>0</v>
      </c>
      <c r="D8" s="59">
        <f t="shared" si="2"/>
        <v>0</v>
      </c>
      <c r="E8" s="59">
        <f t="shared" si="2"/>
        <v>0</v>
      </c>
      <c r="F8" s="59">
        <f>SUM(F7)</f>
        <v>0</v>
      </c>
      <c r="G8" s="59">
        <f>SUM(G7)</f>
        <v>0</v>
      </c>
      <c r="H8" s="94">
        <f t="shared" si="2"/>
        <v>0</v>
      </c>
      <c r="I8" s="95">
        <f t="shared" si="2"/>
        <v>0</v>
      </c>
      <c r="J8" s="95">
        <f t="shared" si="2"/>
        <v>0</v>
      </c>
      <c r="K8" s="94">
        <f t="shared" si="2"/>
        <v>0</v>
      </c>
      <c r="L8" s="94">
        <f t="shared" si="2"/>
        <v>0</v>
      </c>
      <c r="M8" s="94">
        <f t="shared" si="2"/>
        <v>0</v>
      </c>
      <c r="N8" s="94">
        <f t="shared" si="2"/>
        <v>0</v>
      </c>
      <c r="O8" s="98">
        <f>IF(AND(COUNTIF(O5:O7,0)=0,COUNTBLANK(O5:O7)=0),SUM(O7),U8)</f>
        <v>204503</v>
      </c>
      <c r="P8" s="129">
        <f>IF(AND(COUNTIF(O5:O7,0)=0,COUNTBLANK(O5:O7)=0),IF(O8&lt;&gt;0,ROUND(SUM(K8:N8)/O8*100,2),0),IF(U8&lt;&gt;0,ROUND(SUM(K8:N8)/U8*100,2),0))</f>
        <v>0</v>
      </c>
      <c r="Q8" s="96" t="str">
        <f>IF(OR(Q7="　　"),"　　",MAX(Q7))</f>
        <v>　　</v>
      </c>
      <c r="R8" s="1"/>
      <c r="S8" s="34">
        <f>SUM(K8:N8)</f>
        <v>0</v>
      </c>
      <c r="T8" s="34"/>
      <c r="U8" s="81">
        <v>204503</v>
      </c>
    </row>
    <row r="9" spans="1:18" ht="14.25" thickBot="1">
      <c r="A9" s="58" t="s">
        <v>7</v>
      </c>
      <c r="B9" s="60">
        <f aca="true" t="shared" si="3" ref="B9:G9">IF(ISNUMBER($Q$8),IF(B8=0,"  ",INT(ROUND(B8*1000/MAX($B$8:$G$8),3))/1000),"")</f>
      </c>
      <c r="C9" s="60">
        <f t="shared" si="3"/>
      </c>
      <c r="D9" s="60">
        <f t="shared" si="3"/>
      </c>
      <c r="E9" s="60">
        <f t="shared" si="3"/>
      </c>
      <c r="F9" s="60">
        <f t="shared" si="3"/>
      </c>
      <c r="G9" s="97">
        <f t="shared" si="3"/>
      </c>
      <c r="H9" s="92"/>
      <c r="I9" s="92"/>
      <c r="J9" s="92"/>
      <c r="K9" s="92"/>
      <c r="L9" s="92"/>
      <c r="M9" s="92"/>
      <c r="N9" s="92"/>
      <c r="O9" s="92"/>
      <c r="P9" s="93"/>
      <c r="Q9" s="93"/>
      <c r="R9" s="1"/>
    </row>
    <row r="10" spans="1:18" ht="14.25" thickBot="1">
      <c r="A10" s="76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52" t="s">
        <v>8</v>
      </c>
      <c r="Q10" s="29">
        <f>IF(ISNUMBER(Q8),ROUNDDOWN($K8/6,3),"")</f>
      </c>
      <c r="R10" s="1"/>
    </row>
    <row r="11" spans="1:18" ht="13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N11" s="1"/>
      <c r="P11" s="1"/>
      <c r="Q11" s="1"/>
      <c r="R11" s="1"/>
    </row>
    <row r="12" spans="1:18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R12" s="1"/>
    </row>
    <row r="13" spans="1:18" ht="13.5">
      <c r="A13" s="1"/>
      <c r="B13" s="1" t="s">
        <v>71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R13" s="1"/>
    </row>
    <row r="14" spans="1:18" ht="14.25" thickBot="1">
      <c r="A14" s="2" t="s">
        <v>0</v>
      </c>
      <c r="B14" s="32" t="s">
        <v>38</v>
      </c>
      <c r="C14" s="1" t="s">
        <v>1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3"/>
      <c r="O14" s="3"/>
      <c r="P14" s="2" t="s">
        <v>2</v>
      </c>
      <c r="R14" s="1"/>
    </row>
    <row r="15" spans="1:20" ht="52.5" customHeight="1" thickBot="1" thickTop="1">
      <c r="A15" s="4" t="s">
        <v>43</v>
      </c>
      <c r="B15" s="147" t="s">
        <v>75</v>
      </c>
      <c r="C15" s="147" t="s">
        <v>76</v>
      </c>
      <c r="D15" s="147"/>
      <c r="E15" s="147"/>
      <c r="F15" s="147"/>
      <c r="G15" s="147"/>
      <c r="H15" s="5" t="s">
        <v>54</v>
      </c>
      <c r="I15" s="6" t="s">
        <v>49</v>
      </c>
      <c r="J15" s="6" t="s">
        <v>50</v>
      </c>
      <c r="K15" s="6" t="s">
        <v>37</v>
      </c>
      <c r="L15" s="6" t="s">
        <v>61</v>
      </c>
      <c r="M15" s="6" t="s">
        <v>62</v>
      </c>
      <c r="N15" s="111" t="s">
        <v>63</v>
      </c>
      <c r="O15" s="7" t="s">
        <v>64</v>
      </c>
      <c r="P15" s="8" t="s">
        <v>65</v>
      </c>
      <c r="Q15" s="31" t="s">
        <v>3</v>
      </c>
      <c r="R15" s="1"/>
      <c r="S15" s="88" t="s">
        <v>66</v>
      </c>
      <c r="T15" s="112"/>
    </row>
    <row r="16" spans="1:20" ht="14.25" thickTop="1">
      <c r="A16" s="154" t="s">
        <v>58</v>
      </c>
      <c r="B16" s="9"/>
      <c r="C16" s="9"/>
      <c r="D16" s="9"/>
      <c r="E16" s="9"/>
      <c r="F16" s="9"/>
      <c r="G16" s="9"/>
      <c r="H16" s="72">
        <f>SUM(B16:G16)</f>
        <v>0</v>
      </c>
      <c r="I16" s="10"/>
      <c r="J16" s="10"/>
      <c r="K16" s="11">
        <f>SUM(H16:J16)</f>
        <v>0</v>
      </c>
      <c r="L16" s="35"/>
      <c r="M16" s="35"/>
      <c r="N16" s="37"/>
      <c r="O16" s="13"/>
      <c r="P16" s="137">
        <f aca="true" t="shared" si="4" ref="P16:P21">IF(O16&lt;&gt;0,ROUNDDOWN(SUM(K16:N16)/O16*100,2),0)</f>
        <v>0</v>
      </c>
      <c r="Q16" s="117">
        <v>0</v>
      </c>
      <c r="R16" s="1"/>
      <c r="S16" s="33">
        <f aca="true" t="shared" si="5" ref="S16:S22">SUM(K16:N16)</f>
        <v>0</v>
      </c>
      <c r="T16" s="33"/>
    </row>
    <row r="17" spans="1:20" ht="13.5">
      <c r="A17" s="50" t="s">
        <v>9</v>
      </c>
      <c r="B17" s="14"/>
      <c r="C17" s="14"/>
      <c r="D17" s="14"/>
      <c r="E17" s="14"/>
      <c r="F17" s="14"/>
      <c r="G17" s="14"/>
      <c r="H17" s="73">
        <f>SUM(B17:G17)</f>
        <v>0</v>
      </c>
      <c r="I17" s="15"/>
      <c r="J17" s="15"/>
      <c r="K17" s="16">
        <f>SUM(H17:J17)</f>
        <v>0</v>
      </c>
      <c r="L17" s="38"/>
      <c r="M17" s="38"/>
      <c r="N17" s="40"/>
      <c r="O17" s="18"/>
      <c r="P17" s="138">
        <f t="shared" si="4"/>
        <v>0</v>
      </c>
      <c r="Q17" s="118">
        <v>0</v>
      </c>
      <c r="R17" s="1"/>
      <c r="S17" s="33">
        <f t="shared" si="5"/>
        <v>0</v>
      </c>
      <c r="T17" s="33"/>
    </row>
    <row r="18" spans="1:20" ht="13.5">
      <c r="A18" s="55" t="s">
        <v>39</v>
      </c>
      <c r="B18" s="38"/>
      <c r="C18" s="38"/>
      <c r="D18" s="38"/>
      <c r="E18" s="38"/>
      <c r="F18" s="38"/>
      <c r="G18" s="38"/>
      <c r="H18" s="70">
        <f>SUM(B18:G18)</f>
        <v>0</v>
      </c>
      <c r="I18" s="39"/>
      <c r="J18" s="39"/>
      <c r="K18" s="38">
        <f>SUM(H18:J18)</f>
        <v>0</v>
      </c>
      <c r="L18" s="38"/>
      <c r="M18" s="38"/>
      <c r="N18" s="40"/>
      <c r="O18" s="18"/>
      <c r="P18" s="135">
        <f t="shared" si="4"/>
        <v>0</v>
      </c>
      <c r="Q18" s="91">
        <v>0</v>
      </c>
      <c r="R18" s="1"/>
      <c r="S18" s="34">
        <f t="shared" si="5"/>
        <v>0</v>
      </c>
      <c r="T18" s="34"/>
    </row>
    <row r="19" spans="1:20" ht="13.5">
      <c r="A19" s="51" t="s">
        <v>10</v>
      </c>
      <c r="B19" s="19"/>
      <c r="C19" s="19"/>
      <c r="D19" s="19"/>
      <c r="E19" s="19"/>
      <c r="F19" s="19"/>
      <c r="G19" s="19"/>
      <c r="H19" s="74">
        <f>SUM(B19:G19)</f>
        <v>0</v>
      </c>
      <c r="I19" s="20"/>
      <c r="J19" s="20"/>
      <c r="K19" s="21">
        <f>SUM(H19:J19)</f>
        <v>0</v>
      </c>
      <c r="L19" s="41"/>
      <c r="M19" s="41"/>
      <c r="N19" s="43"/>
      <c r="O19" s="23">
        <v>22989</v>
      </c>
      <c r="P19" s="139">
        <f t="shared" si="4"/>
        <v>0</v>
      </c>
      <c r="Q19" s="119">
        <v>0</v>
      </c>
      <c r="R19" s="1"/>
      <c r="S19" s="33">
        <f t="shared" si="5"/>
        <v>0</v>
      </c>
      <c r="T19" s="33"/>
    </row>
    <row r="20" spans="1:20" ht="13.5">
      <c r="A20" s="56" t="s">
        <v>40</v>
      </c>
      <c r="B20" s="41"/>
      <c r="C20" s="41"/>
      <c r="D20" s="41"/>
      <c r="E20" s="41"/>
      <c r="F20" s="41"/>
      <c r="G20" s="41"/>
      <c r="H20" s="71">
        <f>SUM(B20:G20)</f>
        <v>0</v>
      </c>
      <c r="I20" s="42"/>
      <c r="J20" s="42"/>
      <c r="K20" s="41">
        <f>SUM(H20:J20)</f>
        <v>0</v>
      </c>
      <c r="L20" s="41"/>
      <c r="M20" s="41"/>
      <c r="N20" s="43"/>
      <c r="O20" s="23"/>
      <c r="P20" s="136">
        <f t="shared" si="4"/>
        <v>0</v>
      </c>
      <c r="Q20" s="91">
        <v>0</v>
      </c>
      <c r="R20" s="1"/>
      <c r="S20" s="34">
        <f t="shared" si="5"/>
        <v>0</v>
      </c>
      <c r="T20" s="34"/>
    </row>
    <row r="21" spans="1:20" ht="14.25" thickBot="1">
      <c r="A21" s="52" t="s">
        <v>4</v>
      </c>
      <c r="B21" s="46">
        <f aca="true" t="shared" si="6" ref="B21:N21">SUM(B16:B20)</f>
        <v>0</v>
      </c>
      <c r="C21" s="46">
        <f t="shared" si="6"/>
        <v>0</v>
      </c>
      <c r="D21" s="46">
        <f t="shared" si="6"/>
        <v>0</v>
      </c>
      <c r="E21" s="46">
        <f t="shared" si="6"/>
        <v>0</v>
      </c>
      <c r="F21" s="46">
        <f>SUM(F16:F20)</f>
        <v>0</v>
      </c>
      <c r="G21" s="46">
        <f>SUM(G16:G20)</f>
        <v>0</v>
      </c>
      <c r="H21" s="46">
        <f>SUM(H16:H20)</f>
        <v>0</v>
      </c>
      <c r="I21" s="47">
        <f t="shared" si="6"/>
        <v>0</v>
      </c>
      <c r="J21" s="47">
        <f t="shared" si="6"/>
        <v>0</v>
      </c>
      <c r="K21" s="46">
        <f t="shared" si="6"/>
        <v>0</v>
      </c>
      <c r="L21" s="46">
        <f t="shared" si="6"/>
        <v>0</v>
      </c>
      <c r="M21" s="46">
        <f t="shared" si="6"/>
        <v>0</v>
      </c>
      <c r="N21" s="48">
        <f t="shared" si="6"/>
        <v>0</v>
      </c>
      <c r="O21" s="85">
        <f>SUM(O16:O20)</f>
        <v>22989</v>
      </c>
      <c r="P21" s="132">
        <f t="shared" si="4"/>
        <v>0</v>
      </c>
      <c r="Q21" s="62" t="str">
        <f>IF(MIN(Q16:Q20)=0,"　　",MAX(Q16:Q20))</f>
        <v>　　</v>
      </c>
      <c r="R21" s="1"/>
      <c r="S21" s="33">
        <f t="shared" si="5"/>
        <v>0</v>
      </c>
      <c r="T21" s="33"/>
    </row>
    <row r="22" spans="1:21" ht="14.25" thickBot="1">
      <c r="A22" s="52" t="s">
        <v>12</v>
      </c>
      <c r="B22" s="46">
        <f>SUM(B21)</f>
        <v>0</v>
      </c>
      <c r="C22" s="46">
        <f aca="true" t="shared" si="7" ref="C22:N22">SUM(C21)</f>
        <v>0</v>
      </c>
      <c r="D22" s="46">
        <f t="shared" si="7"/>
        <v>0</v>
      </c>
      <c r="E22" s="46">
        <f t="shared" si="7"/>
        <v>0</v>
      </c>
      <c r="F22" s="46">
        <f>SUM(F21)</f>
        <v>0</v>
      </c>
      <c r="G22" s="46">
        <f>SUM(G21)</f>
        <v>0</v>
      </c>
      <c r="H22" s="102">
        <f>SUM(H21)</f>
        <v>0</v>
      </c>
      <c r="I22" s="103">
        <f>SUM(I21)</f>
        <v>0</v>
      </c>
      <c r="J22" s="103">
        <f t="shared" si="7"/>
        <v>0</v>
      </c>
      <c r="K22" s="102">
        <f t="shared" si="7"/>
        <v>0</v>
      </c>
      <c r="L22" s="102">
        <f t="shared" si="7"/>
        <v>0</v>
      </c>
      <c r="M22" s="102">
        <f t="shared" si="7"/>
        <v>0</v>
      </c>
      <c r="N22" s="104">
        <f t="shared" si="7"/>
        <v>0</v>
      </c>
      <c r="O22" s="98">
        <f>IF(AND(COUNTIF(O16:O21,0)=0,COUNTBLANK(O16:O21)=0),SUM(O21),U22)</f>
        <v>230717</v>
      </c>
      <c r="P22" s="128">
        <f>IF(AND(COUNTIF(O16:O21,0)=0,COUNTBLANK(O16:O21)=0),IF(O22&lt;&gt;0,ROUND(SUM(K22:N22)/O22*100,2),0),IF(U22&lt;&gt;0,ROUND(SUM(K22:N22)/U22*100,2),0))</f>
        <v>0</v>
      </c>
      <c r="Q22" s="96" t="str">
        <f>IF(OR(Q21="　　"),"　　",MAX(Q21))</f>
        <v>　　</v>
      </c>
      <c r="R22" s="1"/>
      <c r="S22" s="33">
        <f t="shared" si="5"/>
        <v>0</v>
      </c>
      <c r="T22" s="33"/>
      <c r="U22" s="83">
        <v>230717</v>
      </c>
    </row>
    <row r="23" spans="1:21" ht="14.25" thickBot="1">
      <c r="A23" s="53" t="s">
        <v>7</v>
      </c>
      <c r="B23" s="64">
        <f aca="true" t="shared" si="8" ref="B23:G23">IF(ISNUMBER($Q$22),IF(B22=0,"  ",INT(ROUND(B22*1000/MAX($B$22:$G$22),3))/1000),"")</f>
      </c>
      <c r="C23" s="64">
        <f t="shared" si="8"/>
      </c>
      <c r="D23" s="64">
        <f t="shared" si="8"/>
      </c>
      <c r="E23" s="64">
        <f t="shared" si="8"/>
      </c>
      <c r="F23" s="64">
        <f t="shared" si="8"/>
      </c>
      <c r="G23" s="105">
        <f t="shared" si="8"/>
      </c>
      <c r="H23" s="99"/>
      <c r="I23" s="99"/>
      <c r="J23" s="99"/>
      <c r="K23" s="99"/>
      <c r="L23" s="99"/>
      <c r="M23" s="99"/>
      <c r="N23" s="99"/>
      <c r="O23" s="99"/>
      <c r="P23" s="100"/>
      <c r="Q23" s="101"/>
      <c r="R23" s="1"/>
      <c r="U23" t="s">
        <v>51</v>
      </c>
    </row>
    <row r="24" spans="1:18" ht="14.25" thickBo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52" t="s">
        <v>8</v>
      </c>
      <c r="Q24" s="29">
        <f>IF(ISNUMBER(Q22),ROUNDDOWN($K22/6,3),"")</f>
      </c>
      <c r="R24" s="1"/>
    </row>
    <row r="25" spans="1:18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R25" s="1"/>
    </row>
    <row r="26" spans="1:18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R26" s="1"/>
    </row>
    <row r="27" spans="1:18" ht="13.5">
      <c r="A27" s="1"/>
      <c r="B27" s="1" t="s">
        <v>72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R27" s="1"/>
    </row>
    <row r="28" spans="1:18" ht="14.25" thickBot="1">
      <c r="A28" s="2" t="s">
        <v>0</v>
      </c>
      <c r="B28" s="32" t="s">
        <v>38</v>
      </c>
      <c r="C28" s="1" t="s">
        <v>1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3"/>
      <c r="O28" s="3"/>
      <c r="P28" s="2" t="s">
        <v>2</v>
      </c>
      <c r="R28" s="1"/>
    </row>
    <row r="29" spans="1:20" ht="52.5" customHeight="1" thickBot="1" thickTop="1">
      <c r="A29" s="4" t="s">
        <v>43</v>
      </c>
      <c r="B29" s="147" t="s">
        <v>77</v>
      </c>
      <c r="C29" s="147" t="s">
        <v>78</v>
      </c>
      <c r="D29" s="147" t="s">
        <v>79</v>
      </c>
      <c r="E29" s="147" t="s">
        <v>80</v>
      </c>
      <c r="F29" s="147"/>
      <c r="G29" s="147"/>
      <c r="H29" s="5" t="s">
        <v>54</v>
      </c>
      <c r="I29" s="6" t="s">
        <v>49</v>
      </c>
      <c r="J29" s="6" t="s">
        <v>50</v>
      </c>
      <c r="K29" s="6" t="s">
        <v>37</v>
      </c>
      <c r="L29" s="6" t="s">
        <v>61</v>
      </c>
      <c r="M29" s="6" t="s">
        <v>62</v>
      </c>
      <c r="N29" s="111" t="s">
        <v>63</v>
      </c>
      <c r="O29" s="7" t="s">
        <v>64</v>
      </c>
      <c r="P29" s="8" t="s">
        <v>65</v>
      </c>
      <c r="Q29" s="31" t="s">
        <v>3</v>
      </c>
      <c r="R29" s="1"/>
      <c r="S29" s="88" t="s">
        <v>66</v>
      </c>
      <c r="T29" s="112"/>
    </row>
    <row r="30" spans="1:20" ht="14.25" thickTop="1">
      <c r="A30" s="49" t="s">
        <v>59</v>
      </c>
      <c r="B30" s="9"/>
      <c r="C30" s="9"/>
      <c r="D30" s="9"/>
      <c r="E30" s="9"/>
      <c r="F30" s="9"/>
      <c r="G30" s="9"/>
      <c r="H30" s="72">
        <f>SUM(B30:G30)</f>
        <v>0</v>
      </c>
      <c r="I30" s="10"/>
      <c r="J30" s="10"/>
      <c r="K30" s="11">
        <f>SUM(H30:J30)</f>
        <v>0</v>
      </c>
      <c r="L30" s="35"/>
      <c r="M30" s="35"/>
      <c r="N30" s="37"/>
      <c r="O30" s="13"/>
      <c r="P30" s="140">
        <f>IF(O30&lt;&gt;0,ROUNDDOWN(SUM(K30:N30)/O30*100,2),0)</f>
        <v>0</v>
      </c>
      <c r="Q30" s="120">
        <v>0</v>
      </c>
      <c r="R30" s="1"/>
      <c r="S30" s="33">
        <f aca="true" t="shared" si="9" ref="S30:S43">SUM(K30:N30)</f>
        <v>0</v>
      </c>
      <c r="T30" s="33"/>
    </row>
    <row r="31" spans="1:20" ht="13.5">
      <c r="A31" s="51" t="s">
        <v>13</v>
      </c>
      <c r="B31" s="19"/>
      <c r="C31" s="19"/>
      <c r="D31" s="19"/>
      <c r="E31" s="19"/>
      <c r="F31" s="19"/>
      <c r="G31" s="19"/>
      <c r="H31" s="74">
        <f>SUM(B31:G31)</f>
        <v>0</v>
      </c>
      <c r="I31" s="20"/>
      <c r="J31" s="20"/>
      <c r="K31" s="21">
        <f>SUM(H31:J31)</f>
        <v>0</v>
      </c>
      <c r="L31" s="41"/>
      <c r="M31" s="41"/>
      <c r="N31" s="43"/>
      <c r="O31" s="23"/>
      <c r="P31" s="141">
        <f aca="true" t="shared" si="10" ref="P31:P41">IF(O31&lt;&gt;0,ROUNDDOWN(SUM(K31:N31)/O31*100,2),0)</f>
        <v>0</v>
      </c>
      <c r="Q31" s="121">
        <v>0</v>
      </c>
      <c r="R31" s="1"/>
      <c r="S31" s="33">
        <f t="shared" si="9"/>
        <v>0</v>
      </c>
      <c r="T31" s="33"/>
    </row>
    <row r="32" spans="1:20" ht="13.5">
      <c r="A32" s="51" t="s">
        <v>42</v>
      </c>
      <c r="B32" s="19"/>
      <c r="C32" s="19"/>
      <c r="D32" s="19"/>
      <c r="E32" s="19"/>
      <c r="F32" s="19"/>
      <c r="G32" s="19"/>
      <c r="H32" s="74">
        <f>SUM(B32:G32)</f>
        <v>0</v>
      </c>
      <c r="I32" s="20"/>
      <c r="J32" s="20"/>
      <c r="K32" s="21">
        <f>SUM(H32:J32)</f>
        <v>0</v>
      </c>
      <c r="L32" s="41"/>
      <c r="M32" s="41"/>
      <c r="N32" s="43"/>
      <c r="O32" s="23"/>
      <c r="P32" s="142">
        <f t="shared" si="10"/>
        <v>0</v>
      </c>
      <c r="Q32" s="121">
        <v>0</v>
      </c>
      <c r="R32" s="1"/>
      <c r="S32" s="33">
        <f>SUM(K32:N32)</f>
        <v>0</v>
      </c>
      <c r="T32" s="33"/>
    </row>
    <row r="33" spans="1:20" ht="13.5">
      <c r="A33" s="52" t="s">
        <v>4</v>
      </c>
      <c r="B33" s="46">
        <f aca="true" t="shared" si="11" ref="B33:I33">SUM(B30:B32)</f>
        <v>0</v>
      </c>
      <c r="C33" s="46">
        <f t="shared" si="11"/>
        <v>0</v>
      </c>
      <c r="D33" s="46">
        <f t="shared" si="11"/>
        <v>0</v>
      </c>
      <c r="E33" s="46">
        <f t="shared" si="11"/>
        <v>0</v>
      </c>
      <c r="F33" s="46">
        <f>SUM(F30:F32)</f>
        <v>0</v>
      </c>
      <c r="G33" s="46">
        <f>SUM(G30:G32)</f>
        <v>0</v>
      </c>
      <c r="H33" s="46">
        <f t="shared" si="11"/>
        <v>0</v>
      </c>
      <c r="I33" s="47">
        <f t="shared" si="11"/>
        <v>0</v>
      </c>
      <c r="J33" s="47">
        <f aca="true" t="shared" si="12" ref="J33:O33">SUM(J30:J32)</f>
        <v>0</v>
      </c>
      <c r="K33" s="46">
        <f t="shared" si="12"/>
        <v>0</v>
      </c>
      <c r="L33" s="59">
        <f t="shared" si="12"/>
        <v>0</v>
      </c>
      <c r="M33" s="59">
        <f t="shared" si="12"/>
        <v>0</v>
      </c>
      <c r="N33" s="67">
        <f t="shared" si="12"/>
        <v>0</v>
      </c>
      <c r="O33" s="85">
        <f t="shared" si="12"/>
        <v>0</v>
      </c>
      <c r="P33" s="131">
        <f t="shared" si="10"/>
        <v>0</v>
      </c>
      <c r="Q33" s="62" t="str">
        <f>IF(MIN(Q30:Q32)=0,"　　",MAX(Q30:Q32))</f>
        <v>　　</v>
      </c>
      <c r="R33" s="1"/>
      <c r="S33" s="33">
        <f t="shared" si="9"/>
        <v>0</v>
      </c>
      <c r="T33" s="33"/>
    </row>
    <row r="34" spans="1:20" ht="13.5">
      <c r="A34" s="51" t="s">
        <v>14</v>
      </c>
      <c r="B34" s="19"/>
      <c r="C34" s="19"/>
      <c r="D34" s="19"/>
      <c r="E34" s="19"/>
      <c r="F34" s="19"/>
      <c r="G34" s="19"/>
      <c r="H34" s="74">
        <f>SUM(B34:G34)</f>
        <v>0</v>
      </c>
      <c r="I34" s="20"/>
      <c r="J34" s="20"/>
      <c r="K34" s="21">
        <f>SUM(H34:J34)</f>
        <v>0</v>
      </c>
      <c r="L34" s="41"/>
      <c r="M34" s="41"/>
      <c r="N34" s="43"/>
      <c r="O34" s="149"/>
      <c r="P34" s="143">
        <f t="shared" si="10"/>
        <v>0</v>
      </c>
      <c r="Q34" s="121">
        <v>0</v>
      </c>
      <c r="R34" s="1"/>
      <c r="S34" s="33">
        <f t="shared" si="9"/>
        <v>0</v>
      </c>
      <c r="T34" s="33"/>
    </row>
    <row r="35" spans="1:20" ht="13.5">
      <c r="A35" s="52" t="s">
        <v>15</v>
      </c>
      <c r="B35" s="46">
        <f aca="true" t="shared" si="13" ref="B35:G35">SUM(B34:B34)</f>
        <v>0</v>
      </c>
      <c r="C35" s="46">
        <f t="shared" si="13"/>
        <v>0</v>
      </c>
      <c r="D35" s="46">
        <f t="shared" si="13"/>
        <v>0</v>
      </c>
      <c r="E35" s="46">
        <f t="shared" si="13"/>
        <v>0</v>
      </c>
      <c r="F35" s="46">
        <f t="shared" si="13"/>
        <v>0</v>
      </c>
      <c r="G35" s="46">
        <f t="shared" si="13"/>
        <v>0</v>
      </c>
      <c r="H35" s="46">
        <f aca="true" t="shared" si="14" ref="H35:N35">SUM(H34:H34)</f>
        <v>0</v>
      </c>
      <c r="I35" s="47">
        <f>SUM(I34:I34)</f>
        <v>0</v>
      </c>
      <c r="J35" s="47">
        <f t="shared" si="14"/>
        <v>0</v>
      </c>
      <c r="K35" s="46">
        <f>SUM(K34:K34)</f>
        <v>0</v>
      </c>
      <c r="L35" s="59">
        <f t="shared" si="14"/>
        <v>0</v>
      </c>
      <c r="M35" s="59">
        <f t="shared" si="14"/>
        <v>0</v>
      </c>
      <c r="N35" s="67">
        <f t="shared" si="14"/>
        <v>0</v>
      </c>
      <c r="O35" s="85">
        <f>SUM(O34:O34)</f>
        <v>0</v>
      </c>
      <c r="P35" s="131">
        <f t="shared" si="10"/>
        <v>0</v>
      </c>
      <c r="Q35" s="62" t="str">
        <f>IF(MIN(Q34:Q34)=0,"　　",MAX(Q34:Q34))</f>
        <v>　　</v>
      </c>
      <c r="R35" s="1"/>
      <c r="S35" s="33">
        <f t="shared" si="9"/>
        <v>0</v>
      </c>
      <c r="T35" s="33"/>
    </row>
    <row r="36" spans="1:20" ht="13.5">
      <c r="A36" s="50" t="s">
        <v>16</v>
      </c>
      <c r="B36" s="14"/>
      <c r="C36" s="14"/>
      <c r="D36" s="14"/>
      <c r="E36" s="14"/>
      <c r="F36" s="14"/>
      <c r="G36" s="14"/>
      <c r="H36" s="73">
        <f>SUM(B36:G36)</f>
        <v>0</v>
      </c>
      <c r="I36" s="15"/>
      <c r="J36" s="15"/>
      <c r="K36" s="16">
        <f>SUM(H36:J36)</f>
        <v>0</v>
      </c>
      <c r="L36" s="38"/>
      <c r="M36" s="38"/>
      <c r="N36" s="40"/>
      <c r="O36" s="148">
        <v>13131</v>
      </c>
      <c r="P36" s="143">
        <f t="shared" si="10"/>
        <v>0</v>
      </c>
      <c r="Q36" s="118">
        <v>0</v>
      </c>
      <c r="R36" s="1"/>
      <c r="S36" s="33">
        <f t="shared" si="9"/>
        <v>0</v>
      </c>
      <c r="T36" s="33"/>
    </row>
    <row r="37" spans="1:20" ht="13.5">
      <c r="A37" s="52" t="s">
        <v>17</v>
      </c>
      <c r="B37" s="46">
        <f aca="true" t="shared" si="15" ref="B37:G37">SUM(B36:B36)</f>
        <v>0</v>
      </c>
      <c r="C37" s="46">
        <f t="shared" si="15"/>
        <v>0</v>
      </c>
      <c r="D37" s="46">
        <f t="shared" si="15"/>
        <v>0</v>
      </c>
      <c r="E37" s="46">
        <f t="shared" si="15"/>
        <v>0</v>
      </c>
      <c r="F37" s="46">
        <f t="shared" si="15"/>
        <v>0</v>
      </c>
      <c r="G37" s="46">
        <f t="shared" si="15"/>
        <v>0</v>
      </c>
      <c r="H37" s="46">
        <f aca="true" t="shared" si="16" ref="H37:N37">SUM(H36:H36)</f>
        <v>0</v>
      </c>
      <c r="I37" s="47">
        <f>SUM(I36:I36)</f>
        <v>0</v>
      </c>
      <c r="J37" s="47">
        <f t="shared" si="16"/>
        <v>0</v>
      </c>
      <c r="K37" s="46">
        <f>SUM(K36:K36)</f>
        <v>0</v>
      </c>
      <c r="L37" s="59">
        <f t="shared" si="16"/>
        <v>0</v>
      </c>
      <c r="M37" s="59">
        <f t="shared" si="16"/>
        <v>0</v>
      </c>
      <c r="N37" s="67">
        <f t="shared" si="16"/>
        <v>0</v>
      </c>
      <c r="O37" s="85">
        <f>SUM(O36:O36)</f>
        <v>13131</v>
      </c>
      <c r="P37" s="131">
        <f t="shared" si="10"/>
        <v>0</v>
      </c>
      <c r="Q37" s="62" t="str">
        <f>IF(MIN(Q36:Q36)=0,"　　",MAX(Q36:Q36))</f>
        <v>　　</v>
      </c>
      <c r="R37" s="1"/>
      <c r="S37" s="33">
        <f t="shared" si="9"/>
        <v>0</v>
      </c>
      <c r="T37" s="33"/>
    </row>
    <row r="38" spans="1:20" ht="13.5">
      <c r="A38" s="66" t="s">
        <v>18</v>
      </c>
      <c r="B38" s="24"/>
      <c r="C38" s="24"/>
      <c r="D38" s="24"/>
      <c r="E38" s="24"/>
      <c r="F38" s="24"/>
      <c r="G38" s="24"/>
      <c r="H38" s="75">
        <f>SUM(B38:G38)</f>
        <v>0</v>
      </c>
      <c r="I38" s="25"/>
      <c r="J38" s="25"/>
      <c r="K38" s="26">
        <f>SUM(H38:J38)</f>
        <v>0</v>
      </c>
      <c r="L38" s="44"/>
      <c r="M38" s="44"/>
      <c r="N38" s="45"/>
      <c r="O38" s="28"/>
      <c r="P38" s="144">
        <f t="shared" si="10"/>
        <v>0</v>
      </c>
      <c r="Q38" s="122">
        <v>0</v>
      </c>
      <c r="R38" s="1"/>
      <c r="S38" s="33">
        <f t="shared" si="9"/>
        <v>0</v>
      </c>
      <c r="T38" s="33"/>
    </row>
    <row r="39" spans="1:20" ht="13.5">
      <c r="A39" s="50" t="s">
        <v>19</v>
      </c>
      <c r="B39" s="14"/>
      <c r="C39" s="14"/>
      <c r="D39" s="14"/>
      <c r="E39" s="14"/>
      <c r="F39" s="14"/>
      <c r="G39" s="14"/>
      <c r="H39" s="73">
        <f>SUM(B39:G39)</f>
        <v>0</v>
      </c>
      <c r="I39" s="15"/>
      <c r="J39" s="15"/>
      <c r="K39" s="16">
        <f>SUM(H39:J39)</f>
        <v>0</v>
      </c>
      <c r="L39" s="38"/>
      <c r="M39" s="38"/>
      <c r="N39" s="40"/>
      <c r="O39" s="148"/>
      <c r="P39" s="141">
        <f t="shared" si="10"/>
        <v>0</v>
      </c>
      <c r="Q39" s="118">
        <v>0</v>
      </c>
      <c r="R39" s="1"/>
      <c r="S39" s="33">
        <f t="shared" si="9"/>
        <v>0</v>
      </c>
      <c r="T39" s="33"/>
    </row>
    <row r="40" spans="1:20" ht="13.5">
      <c r="A40" s="51" t="s">
        <v>20</v>
      </c>
      <c r="B40" s="19"/>
      <c r="C40" s="19"/>
      <c r="D40" s="19"/>
      <c r="E40" s="19"/>
      <c r="F40" s="19"/>
      <c r="G40" s="19"/>
      <c r="H40" s="74">
        <f>SUM(B40:G40)</f>
        <v>0</v>
      </c>
      <c r="I40" s="20"/>
      <c r="J40" s="20"/>
      <c r="K40" s="21">
        <f>SUM(H40:J40)</f>
        <v>0</v>
      </c>
      <c r="L40" s="41"/>
      <c r="M40" s="41"/>
      <c r="N40" s="43"/>
      <c r="O40" s="23"/>
      <c r="P40" s="142">
        <f t="shared" si="10"/>
        <v>0</v>
      </c>
      <c r="Q40" s="121">
        <v>0</v>
      </c>
      <c r="R40" s="1"/>
      <c r="S40" s="33">
        <f t="shared" si="9"/>
        <v>0</v>
      </c>
      <c r="T40" s="33"/>
    </row>
    <row r="41" spans="1:20" ht="13.5">
      <c r="A41" s="52" t="s">
        <v>11</v>
      </c>
      <c r="B41" s="46">
        <f aca="true" t="shared" si="17" ref="B41:N41">SUM(B38:B40)</f>
        <v>0</v>
      </c>
      <c r="C41" s="46">
        <f t="shared" si="17"/>
        <v>0</v>
      </c>
      <c r="D41" s="46">
        <f t="shared" si="17"/>
        <v>0</v>
      </c>
      <c r="E41" s="46">
        <f t="shared" si="17"/>
        <v>0</v>
      </c>
      <c r="F41" s="46">
        <f>SUM(F38:F40)</f>
        <v>0</v>
      </c>
      <c r="G41" s="46">
        <f>SUM(G38:G40)</f>
        <v>0</v>
      </c>
      <c r="H41" s="46">
        <f t="shared" si="17"/>
        <v>0</v>
      </c>
      <c r="I41" s="47">
        <f t="shared" si="17"/>
        <v>0</v>
      </c>
      <c r="J41" s="47">
        <f t="shared" si="17"/>
        <v>0</v>
      </c>
      <c r="K41" s="46">
        <f t="shared" si="17"/>
        <v>0</v>
      </c>
      <c r="L41" s="59">
        <f t="shared" si="17"/>
        <v>0</v>
      </c>
      <c r="M41" s="59">
        <f t="shared" si="17"/>
        <v>0</v>
      </c>
      <c r="N41" s="67">
        <f t="shared" si="17"/>
        <v>0</v>
      </c>
      <c r="O41" s="85">
        <f>SUM(O38:O40)</f>
        <v>0</v>
      </c>
      <c r="P41" s="131">
        <f t="shared" si="10"/>
        <v>0</v>
      </c>
      <c r="Q41" s="62" t="str">
        <f>IF(MIN(Q38:Q40)=0,"　　",MAX(Q38:Q40))</f>
        <v>　　</v>
      </c>
      <c r="R41" s="1"/>
      <c r="S41" s="33">
        <f t="shared" si="9"/>
        <v>0</v>
      </c>
      <c r="T41" s="33"/>
    </row>
    <row r="42" spans="1:20" ht="14.25" thickBot="1">
      <c r="A42" s="49" t="s">
        <v>5</v>
      </c>
      <c r="B42" s="63">
        <f aca="true" t="shared" si="18" ref="B42:G42">SUM(B35,B37+B41)</f>
        <v>0</v>
      </c>
      <c r="C42" s="63">
        <f t="shared" si="18"/>
        <v>0</v>
      </c>
      <c r="D42" s="63">
        <f t="shared" si="18"/>
        <v>0</v>
      </c>
      <c r="E42" s="63">
        <f t="shared" si="18"/>
        <v>0</v>
      </c>
      <c r="F42" s="63">
        <f t="shared" si="18"/>
        <v>0</v>
      </c>
      <c r="G42" s="63">
        <f t="shared" si="18"/>
        <v>0</v>
      </c>
      <c r="H42" s="63">
        <f>SUM(H35,H37,H41)</f>
        <v>0</v>
      </c>
      <c r="I42" s="65">
        <f>SUM(I33,I35,I37,I41)</f>
        <v>0</v>
      </c>
      <c r="J42" s="65">
        <f>SUM(J33,J35,J37,J41)</f>
        <v>0</v>
      </c>
      <c r="K42" s="63">
        <f>SUM(K35,K37,K41)</f>
        <v>0</v>
      </c>
      <c r="L42" s="63">
        <f>SUM(L35,L37,L41)</f>
        <v>0</v>
      </c>
      <c r="M42" s="63">
        <f>SUM(M35,M37,M41)</f>
        <v>0</v>
      </c>
      <c r="N42" s="63">
        <f>SUM(N35,N37,N41)</f>
        <v>0</v>
      </c>
      <c r="O42" s="86">
        <f>SUM(O35,O37,O41)</f>
        <v>13131</v>
      </c>
      <c r="P42" s="130">
        <f>IF(O42&lt;&gt;0,ROUNDDOWN(SUM(K42:N42)/O42*100,2),0)</f>
        <v>0</v>
      </c>
      <c r="Q42" s="62" t="str">
        <f>IF(OR(Q33="　　",Q35="　　",Q37="　　",Q41="　　"),"　　",MAX(Q33,Q35,Q37,Q41))</f>
        <v>　　</v>
      </c>
      <c r="R42" s="1"/>
      <c r="S42" s="33">
        <f t="shared" si="9"/>
        <v>0</v>
      </c>
      <c r="T42" s="33"/>
    </row>
    <row r="43" spans="1:21" ht="14.25" thickBot="1">
      <c r="A43" s="52" t="s">
        <v>21</v>
      </c>
      <c r="B43" s="46">
        <f aca="true" t="shared" si="19" ref="B43:G43">SUM(B42,B33)</f>
        <v>0</v>
      </c>
      <c r="C43" s="46">
        <f t="shared" si="19"/>
        <v>0</v>
      </c>
      <c r="D43" s="46">
        <f t="shared" si="19"/>
        <v>0</v>
      </c>
      <c r="E43" s="46">
        <f t="shared" si="19"/>
        <v>0</v>
      </c>
      <c r="F43" s="46">
        <f t="shared" si="19"/>
        <v>0</v>
      </c>
      <c r="G43" s="46">
        <f t="shared" si="19"/>
        <v>0</v>
      </c>
      <c r="H43" s="102">
        <f aca="true" t="shared" si="20" ref="H43:N43">SUM(H42,H33)</f>
        <v>0</v>
      </c>
      <c r="I43" s="103">
        <f t="shared" si="20"/>
        <v>0</v>
      </c>
      <c r="J43" s="103">
        <f t="shared" si="20"/>
        <v>0</v>
      </c>
      <c r="K43" s="102">
        <f t="shared" si="20"/>
        <v>0</v>
      </c>
      <c r="L43" s="94">
        <f t="shared" si="20"/>
        <v>0</v>
      </c>
      <c r="M43" s="94">
        <f t="shared" si="20"/>
        <v>0</v>
      </c>
      <c r="N43" s="107">
        <f t="shared" si="20"/>
        <v>0</v>
      </c>
      <c r="O43" s="98">
        <f>IF(AND(COUNTIF(O30:O42,0)=0,COUNTBLANK(O30:O42)=0),SUM(O42,O33),U43)</f>
        <v>231814</v>
      </c>
      <c r="P43" s="115">
        <f>IF(AND(COUNTIF(O30:O42,0)=0,COUNTBLANK(O30:O42)=0),IF(O43&lt;&gt;0,ROUND(SUM(K43:N43)/O43*100,2),0),IF(U43&lt;&gt;0,ROUND(SUM(K43:N43)/U43*100,2),0))</f>
        <v>0</v>
      </c>
      <c r="Q43" s="96" t="str">
        <f>IF(OR(Q33="　　",Q42="　　"),"　　",MAX(Q33,Q42))</f>
        <v>　　</v>
      </c>
      <c r="R43" s="1"/>
      <c r="S43" s="33">
        <f t="shared" si="9"/>
        <v>0</v>
      </c>
      <c r="T43" s="33"/>
      <c r="U43" s="81">
        <v>231814</v>
      </c>
    </row>
    <row r="44" spans="1:21" ht="14.25" thickBot="1">
      <c r="A44" s="53" t="s">
        <v>7</v>
      </c>
      <c r="B44" s="64">
        <f aca="true" t="shared" si="21" ref="B44:G44">IF(ISNUMBER($Q$43),IF(B43=0,"  ",INT(ROUND(B43*1000/MAX($B$43:$G$43),3))/1000),"")</f>
      </c>
      <c r="C44" s="64">
        <f t="shared" si="21"/>
      </c>
      <c r="D44" s="64">
        <f t="shared" si="21"/>
      </c>
      <c r="E44" s="64">
        <f t="shared" si="21"/>
      </c>
      <c r="F44" s="64">
        <f t="shared" si="21"/>
      </c>
      <c r="G44" s="105">
        <f t="shared" si="21"/>
      </c>
      <c r="H44" s="99"/>
      <c r="I44" s="99"/>
      <c r="J44" s="99"/>
      <c r="K44" s="99"/>
      <c r="L44" s="99"/>
      <c r="M44" s="99"/>
      <c r="N44" s="99"/>
      <c r="O44" s="99"/>
      <c r="P44" s="99"/>
      <c r="Q44" s="106"/>
      <c r="R44" s="1"/>
      <c r="S44" s="33"/>
      <c r="T44" s="33"/>
      <c r="U44" t="s">
        <v>51</v>
      </c>
    </row>
    <row r="45" spans="1:20" ht="14.25" thickBo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52" t="s">
        <v>8</v>
      </c>
      <c r="Q45" s="29">
        <f>IF(ISNUMBER(Q43),ROUNDDOWN($K43/6,3),"")</f>
      </c>
      <c r="R45" s="1"/>
      <c r="S45" s="33"/>
      <c r="T45" s="33"/>
    </row>
    <row r="46" spans="1:20" ht="13.5">
      <c r="A46" s="1"/>
      <c r="B46" s="1"/>
      <c r="C46" s="1"/>
      <c r="D46" s="1"/>
      <c r="E46" s="1"/>
      <c r="F46" s="1"/>
      <c r="G46" s="1"/>
      <c r="H46" s="146" t="s">
        <v>60</v>
      </c>
      <c r="I46" s="1"/>
      <c r="J46" s="1"/>
      <c r="K46" s="1"/>
      <c r="L46" s="1"/>
      <c r="M46" s="1"/>
      <c r="N46" s="1"/>
      <c r="O46" s="1"/>
      <c r="P46" s="30"/>
      <c r="R46" s="1"/>
      <c r="S46" s="33"/>
      <c r="T46" s="33"/>
    </row>
    <row r="47" spans="1:20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R47" s="1"/>
      <c r="S47" s="33"/>
      <c r="T47" s="33"/>
    </row>
    <row r="48" spans="1:20" ht="13.5">
      <c r="A48" s="1"/>
      <c r="B48" s="1" t="s">
        <v>73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R48" s="1"/>
      <c r="S48" s="33"/>
      <c r="T48" s="33"/>
    </row>
    <row r="49" spans="1:20" ht="14.25" thickBot="1">
      <c r="A49" s="2" t="s">
        <v>0</v>
      </c>
      <c r="B49" s="32" t="s">
        <v>38</v>
      </c>
      <c r="C49" s="1" t="s">
        <v>1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3"/>
      <c r="O49" s="3"/>
      <c r="P49" s="2" t="s">
        <v>2</v>
      </c>
      <c r="R49" s="1"/>
      <c r="S49" s="33"/>
      <c r="T49" s="33"/>
    </row>
    <row r="50" spans="1:20" ht="52.5" customHeight="1" thickBot="1" thickTop="1">
      <c r="A50" s="4" t="s">
        <v>43</v>
      </c>
      <c r="B50" s="147" t="s">
        <v>81</v>
      </c>
      <c r="C50" s="147" t="s">
        <v>82</v>
      </c>
      <c r="D50" s="147" t="s">
        <v>83</v>
      </c>
      <c r="E50" s="147"/>
      <c r="F50" s="147"/>
      <c r="G50" s="147"/>
      <c r="H50" s="5" t="s">
        <v>54</v>
      </c>
      <c r="I50" s="6" t="s">
        <v>49</v>
      </c>
      <c r="J50" s="6" t="s">
        <v>50</v>
      </c>
      <c r="K50" s="6" t="s">
        <v>37</v>
      </c>
      <c r="L50" s="6" t="s">
        <v>61</v>
      </c>
      <c r="M50" s="6" t="s">
        <v>62</v>
      </c>
      <c r="N50" s="111" t="s">
        <v>63</v>
      </c>
      <c r="O50" s="7" t="s">
        <v>64</v>
      </c>
      <c r="P50" s="8" t="s">
        <v>65</v>
      </c>
      <c r="Q50" s="31" t="s">
        <v>3</v>
      </c>
      <c r="R50" s="1"/>
      <c r="S50" s="88" t="s">
        <v>66</v>
      </c>
      <c r="T50" s="113"/>
    </row>
    <row r="51" spans="1:20" ht="14.25" thickTop="1">
      <c r="A51" s="49" t="s">
        <v>27</v>
      </c>
      <c r="B51" s="9"/>
      <c r="C51" s="9"/>
      <c r="D51" s="9"/>
      <c r="E51" s="9"/>
      <c r="F51" s="9"/>
      <c r="G51" s="9"/>
      <c r="H51" s="63">
        <f>SUM(B51:G51)</f>
        <v>0</v>
      </c>
      <c r="I51" s="10"/>
      <c r="J51" s="10"/>
      <c r="K51" s="11">
        <f>SUM(H51:J51)</f>
        <v>0</v>
      </c>
      <c r="L51" s="9"/>
      <c r="M51" s="9"/>
      <c r="N51" s="12"/>
      <c r="O51" s="151"/>
      <c r="P51" s="140">
        <f aca="true" t="shared" si="22" ref="P51:P71">IF(O51&lt;&gt;0,ROUNDDOWN(SUM(K51:N51)/O51*100,2),0)</f>
        <v>0</v>
      </c>
      <c r="Q51" s="120">
        <v>0</v>
      </c>
      <c r="R51" s="1"/>
      <c r="S51" s="33">
        <f aca="true" t="shared" si="23" ref="S51:S72">SUM(K51:N51)</f>
        <v>0</v>
      </c>
      <c r="T51" s="33"/>
    </row>
    <row r="52" spans="1:20" ht="13.5">
      <c r="A52" s="50" t="s">
        <v>28</v>
      </c>
      <c r="B52" s="14">
        <v>5000</v>
      </c>
      <c r="C52" s="14">
        <v>1000</v>
      </c>
      <c r="D52" s="14">
        <v>3000</v>
      </c>
      <c r="E52" s="14"/>
      <c r="F52" s="14"/>
      <c r="G52" s="14"/>
      <c r="H52" s="77">
        <f>SUM(B52:G52)</f>
        <v>9000</v>
      </c>
      <c r="I52" s="15"/>
      <c r="J52" s="15"/>
      <c r="K52" s="16">
        <f>SUM(H52:J52)</f>
        <v>9000</v>
      </c>
      <c r="L52" s="14"/>
      <c r="M52" s="14"/>
      <c r="N52" s="17"/>
      <c r="O52" s="148">
        <v>9721</v>
      </c>
      <c r="P52" s="141">
        <f t="shared" si="22"/>
        <v>92.58</v>
      </c>
      <c r="Q52" s="118">
        <v>0</v>
      </c>
      <c r="R52" s="1"/>
      <c r="S52" s="33">
        <f t="shared" si="23"/>
        <v>9000</v>
      </c>
      <c r="T52" s="33"/>
    </row>
    <row r="53" spans="1:20" ht="13.5">
      <c r="A53" s="50" t="s">
        <v>29</v>
      </c>
      <c r="B53" s="14"/>
      <c r="C53" s="14"/>
      <c r="D53" s="14"/>
      <c r="E53" s="14"/>
      <c r="F53" s="14"/>
      <c r="G53" s="14"/>
      <c r="H53" s="77">
        <f>SUM(B53:G53)</f>
        <v>0</v>
      </c>
      <c r="I53" s="15"/>
      <c r="J53" s="15"/>
      <c r="K53" s="16">
        <f>SUM(H53:J53)</f>
        <v>0</v>
      </c>
      <c r="L53" s="14"/>
      <c r="M53" s="14"/>
      <c r="N53" s="17"/>
      <c r="O53" s="148"/>
      <c r="P53" s="141">
        <f t="shared" si="22"/>
        <v>0</v>
      </c>
      <c r="Q53" s="118">
        <v>0</v>
      </c>
      <c r="R53" s="1"/>
      <c r="S53" s="33">
        <f t="shared" si="23"/>
        <v>0</v>
      </c>
      <c r="T53" s="33"/>
    </row>
    <row r="54" spans="1:20" ht="13.5">
      <c r="A54" s="51" t="s">
        <v>30</v>
      </c>
      <c r="B54" s="19">
        <v>0</v>
      </c>
      <c r="C54" s="19">
        <v>0</v>
      </c>
      <c r="D54" s="19">
        <v>0</v>
      </c>
      <c r="E54" s="19"/>
      <c r="F54" s="19"/>
      <c r="G54" s="19"/>
      <c r="H54" s="78">
        <f>SUM(B54:G54)</f>
        <v>0</v>
      </c>
      <c r="I54" s="20"/>
      <c r="J54" s="20"/>
      <c r="K54" s="21">
        <f>SUM(H54:J54)</f>
        <v>0</v>
      </c>
      <c r="L54" s="19"/>
      <c r="M54" s="19"/>
      <c r="N54" s="22"/>
      <c r="O54" s="149">
        <v>10741</v>
      </c>
      <c r="P54" s="141">
        <f t="shared" si="22"/>
        <v>0</v>
      </c>
      <c r="Q54" s="121">
        <v>0</v>
      </c>
      <c r="R54" s="1"/>
      <c r="S54" s="33">
        <f t="shared" si="23"/>
        <v>0</v>
      </c>
      <c r="T54" s="33"/>
    </row>
    <row r="55" spans="1:20" ht="13.5">
      <c r="A55" s="51" t="s">
        <v>41</v>
      </c>
      <c r="B55" s="19"/>
      <c r="C55" s="19"/>
      <c r="D55" s="19"/>
      <c r="E55" s="19"/>
      <c r="F55" s="19"/>
      <c r="G55" s="19"/>
      <c r="H55" s="78">
        <f>SUM(B55:G55)</f>
        <v>0</v>
      </c>
      <c r="I55" s="20"/>
      <c r="J55" s="20"/>
      <c r="K55" s="21">
        <f>SUM(H55:J55)</f>
        <v>0</v>
      </c>
      <c r="L55" s="19"/>
      <c r="M55" s="19"/>
      <c r="N55" s="22"/>
      <c r="O55" s="149"/>
      <c r="P55" s="142">
        <f t="shared" si="22"/>
        <v>0</v>
      </c>
      <c r="Q55" s="121">
        <v>0</v>
      </c>
      <c r="R55" s="1"/>
      <c r="S55" s="33">
        <f t="shared" si="23"/>
        <v>0</v>
      </c>
      <c r="T55" s="33"/>
    </row>
    <row r="56" spans="1:20" ht="13.5">
      <c r="A56" s="52" t="s">
        <v>4</v>
      </c>
      <c r="B56" s="46">
        <f aca="true" t="shared" si="24" ref="B56:O56">SUM(B51:B55)</f>
        <v>5000</v>
      </c>
      <c r="C56" s="46">
        <f t="shared" si="24"/>
        <v>1000</v>
      </c>
      <c r="D56" s="46">
        <f t="shared" si="24"/>
        <v>3000</v>
      </c>
      <c r="E56" s="46">
        <f t="shared" si="24"/>
        <v>0</v>
      </c>
      <c r="F56" s="46">
        <f>SUM(F51:F55)</f>
        <v>0</v>
      </c>
      <c r="G56" s="46">
        <f>SUM(G51:G55)</f>
        <v>0</v>
      </c>
      <c r="H56" s="46">
        <f t="shared" si="24"/>
        <v>9000</v>
      </c>
      <c r="I56" s="47">
        <f t="shared" si="24"/>
        <v>0</v>
      </c>
      <c r="J56" s="47">
        <f t="shared" si="24"/>
        <v>0</v>
      </c>
      <c r="K56" s="46">
        <f>SUM(K51:K55)</f>
        <v>9000</v>
      </c>
      <c r="L56" s="59">
        <f t="shared" si="24"/>
        <v>0</v>
      </c>
      <c r="M56" s="59">
        <f t="shared" si="24"/>
        <v>0</v>
      </c>
      <c r="N56" s="67">
        <f t="shared" si="24"/>
        <v>0</v>
      </c>
      <c r="O56" s="85">
        <f t="shared" si="24"/>
        <v>20462</v>
      </c>
      <c r="P56" s="131">
        <f t="shared" si="22"/>
        <v>43.98</v>
      </c>
      <c r="Q56" s="68" t="str">
        <f>IF(MIN(Q51:Q55)=0,"　　",MAX(Q51:Q55))</f>
        <v>　　</v>
      </c>
      <c r="R56" s="1"/>
      <c r="S56" s="33">
        <f t="shared" si="23"/>
        <v>9000</v>
      </c>
      <c r="T56" s="33"/>
    </row>
    <row r="57" spans="1:20" ht="13.5">
      <c r="A57" s="66" t="s">
        <v>22</v>
      </c>
      <c r="B57" s="24">
        <v>3918</v>
      </c>
      <c r="C57" s="24">
        <v>664</v>
      </c>
      <c r="D57" s="24">
        <v>2835</v>
      </c>
      <c r="E57" s="24"/>
      <c r="F57" s="24"/>
      <c r="G57" s="24"/>
      <c r="H57" s="75">
        <f>SUM(B57:G57)</f>
        <v>7417</v>
      </c>
      <c r="I57" s="25"/>
      <c r="J57" s="25"/>
      <c r="K57" s="26">
        <f>SUM(H57:J57)</f>
        <v>7417</v>
      </c>
      <c r="L57" s="44">
        <v>224</v>
      </c>
      <c r="M57" s="44"/>
      <c r="N57" s="45"/>
      <c r="O57" s="150">
        <v>7641</v>
      </c>
      <c r="P57" s="144">
        <f t="shared" si="22"/>
        <v>100</v>
      </c>
      <c r="Q57" s="124">
        <v>2050</v>
      </c>
      <c r="R57" s="1"/>
      <c r="S57" s="33">
        <f t="shared" si="23"/>
        <v>7641</v>
      </c>
      <c r="T57" s="33"/>
    </row>
    <row r="58" spans="1:20" ht="13.5">
      <c r="A58" s="50" t="s">
        <v>23</v>
      </c>
      <c r="B58" s="24">
        <v>2000</v>
      </c>
      <c r="C58" s="24">
        <v>400</v>
      </c>
      <c r="D58" s="24">
        <v>2000</v>
      </c>
      <c r="E58" s="24"/>
      <c r="F58" s="24"/>
      <c r="G58" s="24"/>
      <c r="H58" s="73">
        <f>SUM(B58:G58)</f>
        <v>4400</v>
      </c>
      <c r="I58" s="25"/>
      <c r="J58" s="25"/>
      <c r="K58" s="16">
        <f>SUM(H58:J58)</f>
        <v>4400</v>
      </c>
      <c r="L58" s="44"/>
      <c r="M58" s="44"/>
      <c r="N58" s="45"/>
      <c r="O58" s="148">
        <v>10941</v>
      </c>
      <c r="P58" s="141">
        <f t="shared" si="22"/>
        <v>40.21</v>
      </c>
      <c r="Q58" s="125">
        <v>0</v>
      </c>
      <c r="R58" s="1"/>
      <c r="S58" s="33">
        <f t="shared" si="23"/>
        <v>4400</v>
      </c>
      <c r="T58" s="33"/>
    </row>
    <row r="59" spans="1:20" ht="13.5">
      <c r="A59" s="50" t="s">
        <v>24</v>
      </c>
      <c r="B59" s="24">
        <v>2200</v>
      </c>
      <c r="C59" s="24">
        <v>400</v>
      </c>
      <c r="D59" s="24">
        <v>2200</v>
      </c>
      <c r="E59" s="24"/>
      <c r="F59" s="24"/>
      <c r="G59" s="24"/>
      <c r="H59" s="73">
        <f>SUM(B59:G59)</f>
        <v>4800</v>
      </c>
      <c r="I59" s="25"/>
      <c r="J59" s="25"/>
      <c r="K59" s="16">
        <f>SUM(H59:J59)</f>
        <v>4800</v>
      </c>
      <c r="L59" s="44"/>
      <c r="M59" s="44"/>
      <c r="N59" s="45"/>
      <c r="O59" s="148">
        <v>5638</v>
      </c>
      <c r="P59" s="142">
        <f t="shared" si="22"/>
        <v>85.13</v>
      </c>
      <c r="Q59" s="125">
        <v>0</v>
      </c>
      <c r="R59" s="1"/>
      <c r="S59" s="33">
        <f t="shared" si="23"/>
        <v>4800</v>
      </c>
      <c r="T59" s="33"/>
    </row>
    <row r="60" spans="1:20" ht="13.5">
      <c r="A60" s="52" t="s">
        <v>25</v>
      </c>
      <c r="B60" s="46">
        <f aca="true" t="shared" si="25" ref="B60:O60">SUM(B57:B59)</f>
        <v>8118</v>
      </c>
      <c r="C60" s="46">
        <f t="shared" si="25"/>
        <v>1464</v>
      </c>
      <c r="D60" s="46">
        <f t="shared" si="25"/>
        <v>7035</v>
      </c>
      <c r="E60" s="46">
        <f t="shared" si="25"/>
        <v>0</v>
      </c>
      <c r="F60" s="46">
        <f>SUM(F57:F59)</f>
        <v>0</v>
      </c>
      <c r="G60" s="46">
        <f>SUM(G57:G59)</f>
        <v>0</v>
      </c>
      <c r="H60" s="46">
        <f t="shared" si="25"/>
        <v>16617</v>
      </c>
      <c r="I60" s="47">
        <f t="shared" si="25"/>
        <v>0</v>
      </c>
      <c r="J60" s="47">
        <f t="shared" si="25"/>
        <v>0</v>
      </c>
      <c r="K60" s="46">
        <f>SUM(K57:K59)</f>
        <v>16617</v>
      </c>
      <c r="L60" s="46">
        <f t="shared" si="25"/>
        <v>224</v>
      </c>
      <c r="M60" s="46">
        <f t="shared" si="25"/>
        <v>0</v>
      </c>
      <c r="N60" s="48">
        <f t="shared" si="25"/>
        <v>0</v>
      </c>
      <c r="O60" s="85">
        <f t="shared" si="25"/>
        <v>24220</v>
      </c>
      <c r="P60" s="131">
        <f t="shared" si="22"/>
        <v>69.53</v>
      </c>
      <c r="Q60" s="68" t="str">
        <f>IF(MIN(Q57:Q59)=0,"　　",MAX(Q57:Q59))</f>
        <v>　　</v>
      </c>
      <c r="R60" s="1"/>
      <c r="S60" s="33">
        <f t="shared" si="23"/>
        <v>16841</v>
      </c>
      <c r="T60" s="33"/>
    </row>
    <row r="61" spans="1:20" ht="13.5">
      <c r="A61" s="66" t="s">
        <v>31</v>
      </c>
      <c r="B61" s="24">
        <v>300</v>
      </c>
      <c r="C61" s="24">
        <v>300</v>
      </c>
      <c r="D61" s="24">
        <v>300</v>
      </c>
      <c r="E61" s="24"/>
      <c r="F61" s="24"/>
      <c r="G61" s="24"/>
      <c r="H61" s="79">
        <f>SUM(B61:G61)</f>
        <v>900</v>
      </c>
      <c r="I61" s="25"/>
      <c r="J61" s="25"/>
      <c r="K61" s="26">
        <f aca="true" t="shared" si="26" ref="K61:K69">SUM(H61:J61)</f>
        <v>900</v>
      </c>
      <c r="L61" s="24"/>
      <c r="M61" s="24"/>
      <c r="N61" s="27"/>
      <c r="O61" s="150">
        <v>7380</v>
      </c>
      <c r="P61" s="144">
        <f t="shared" si="22"/>
        <v>12.19</v>
      </c>
      <c r="Q61" s="122">
        <v>0</v>
      </c>
      <c r="R61" s="1"/>
      <c r="S61" s="33">
        <f t="shared" si="23"/>
        <v>900</v>
      </c>
      <c r="T61" s="33"/>
    </row>
    <row r="62" spans="1:20" ht="13.5">
      <c r="A62" s="50" t="s">
        <v>44</v>
      </c>
      <c r="B62" s="14">
        <v>1200</v>
      </c>
      <c r="C62" s="14">
        <v>100</v>
      </c>
      <c r="D62" s="14">
        <v>1200</v>
      </c>
      <c r="E62" s="14"/>
      <c r="F62" s="14"/>
      <c r="G62" s="14"/>
      <c r="H62" s="77">
        <f>SUM(B62:G62)</f>
        <v>2500</v>
      </c>
      <c r="I62" s="15"/>
      <c r="J62" s="15"/>
      <c r="K62" s="16">
        <f>SUM(H62:J62)</f>
        <v>2500</v>
      </c>
      <c r="L62" s="14"/>
      <c r="M62" s="14"/>
      <c r="N62" s="17"/>
      <c r="O62" s="148">
        <v>4406</v>
      </c>
      <c r="P62" s="141">
        <f t="shared" si="22"/>
        <v>56.74</v>
      </c>
      <c r="Q62" s="118">
        <v>0</v>
      </c>
      <c r="R62" s="1"/>
      <c r="S62" s="33">
        <f t="shared" si="23"/>
        <v>2500</v>
      </c>
      <c r="T62" s="33"/>
    </row>
    <row r="63" spans="1:20" ht="13.5">
      <c r="A63" s="51" t="s">
        <v>45</v>
      </c>
      <c r="B63" s="19">
        <v>0</v>
      </c>
      <c r="C63" s="19">
        <v>0</v>
      </c>
      <c r="D63" s="19">
        <v>0</v>
      </c>
      <c r="E63" s="19">
        <v>0</v>
      </c>
      <c r="F63" s="19"/>
      <c r="G63" s="19"/>
      <c r="H63" s="78">
        <f>SUM(B63:G63)</f>
        <v>0</v>
      </c>
      <c r="I63" s="20"/>
      <c r="J63" s="20"/>
      <c r="K63" s="21">
        <f t="shared" si="26"/>
        <v>0</v>
      </c>
      <c r="L63" s="19"/>
      <c r="M63" s="19"/>
      <c r="N63" s="22"/>
      <c r="O63" s="149">
        <v>5453</v>
      </c>
      <c r="P63" s="141">
        <f t="shared" si="22"/>
        <v>0</v>
      </c>
      <c r="Q63" s="121">
        <v>0</v>
      </c>
      <c r="R63" s="1"/>
      <c r="S63" s="33">
        <f t="shared" si="23"/>
        <v>0</v>
      </c>
      <c r="T63" s="33"/>
    </row>
    <row r="64" spans="1:20" ht="13.5">
      <c r="A64" s="50" t="s">
        <v>46</v>
      </c>
      <c r="B64" s="14">
        <v>300</v>
      </c>
      <c r="C64" s="14">
        <v>300</v>
      </c>
      <c r="D64" s="14">
        <v>300</v>
      </c>
      <c r="E64" s="14"/>
      <c r="F64" s="14"/>
      <c r="G64" s="14"/>
      <c r="H64" s="77">
        <f>SUM(B64:G64)</f>
        <v>900</v>
      </c>
      <c r="I64" s="15"/>
      <c r="J64" s="15"/>
      <c r="K64" s="16">
        <f>SUM(H64:J64)</f>
        <v>900</v>
      </c>
      <c r="L64" s="14"/>
      <c r="M64" s="14"/>
      <c r="N64" s="17"/>
      <c r="O64" s="148">
        <v>7599</v>
      </c>
      <c r="P64" s="142">
        <f t="shared" si="22"/>
        <v>11.84</v>
      </c>
      <c r="Q64" s="118">
        <v>0</v>
      </c>
      <c r="R64" s="1"/>
      <c r="S64" s="33">
        <f t="shared" si="23"/>
        <v>900</v>
      </c>
      <c r="T64" s="33"/>
    </row>
    <row r="65" spans="1:20" ht="13.5">
      <c r="A65" s="52" t="s">
        <v>32</v>
      </c>
      <c r="B65" s="46">
        <f>SUM(B61:B64)</f>
        <v>1800</v>
      </c>
      <c r="C65" s="46">
        <f aca="true" t="shared" si="27" ref="C65:O65">SUM(C61:C64)</f>
        <v>700</v>
      </c>
      <c r="D65" s="46">
        <f t="shared" si="27"/>
        <v>1800</v>
      </c>
      <c r="E65" s="46">
        <f t="shared" si="27"/>
        <v>0</v>
      </c>
      <c r="F65" s="46">
        <f>SUM(F61:F64)</f>
        <v>0</v>
      </c>
      <c r="G65" s="46">
        <f>SUM(G61:G64)</f>
        <v>0</v>
      </c>
      <c r="H65" s="46">
        <f t="shared" si="27"/>
        <v>4300</v>
      </c>
      <c r="I65" s="47">
        <f t="shared" si="27"/>
        <v>0</v>
      </c>
      <c r="J65" s="47">
        <f t="shared" si="27"/>
        <v>0</v>
      </c>
      <c r="K65" s="46">
        <f>SUM(K61:K64)</f>
        <v>4300</v>
      </c>
      <c r="L65" s="46">
        <f t="shared" si="27"/>
        <v>0</v>
      </c>
      <c r="M65" s="46">
        <f t="shared" si="27"/>
        <v>0</v>
      </c>
      <c r="N65" s="48">
        <f t="shared" si="27"/>
        <v>0</v>
      </c>
      <c r="O65" s="85">
        <f t="shared" si="27"/>
        <v>24838</v>
      </c>
      <c r="P65" s="131">
        <f t="shared" si="22"/>
        <v>17.31</v>
      </c>
      <c r="Q65" s="62" t="str">
        <f>IF(MIN(Q61:Q64)=0,"　　",MAX(Q61:Q64))</f>
        <v>　　</v>
      </c>
      <c r="R65" s="1"/>
      <c r="S65" s="33">
        <f t="shared" si="23"/>
        <v>4300</v>
      </c>
      <c r="T65" s="33"/>
    </row>
    <row r="66" spans="1:20" ht="13.5">
      <c r="A66" s="66" t="s">
        <v>47</v>
      </c>
      <c r="B66" s="24">
        <v>500</v>
      </c>
      <c r="C66" s="24">
        <v>500</v>
      </c>
      <c r="D66" s="24">
        <v>500</v>
      </c>
      <c r="E66" s="24"/>
      <c r="F66" s="24"/>
      <c r="G66" s="24"/>
      <c r="H66" s="79">
        <f>SUM(B66:G66)</f>
        <v>1500</v>
      </c>
      <c r="I66" s="25"/>
      <c r="J66" s="25"/>
      <c r="K66" s="26">
        <f t="shared" si="26"/>
        <v>1500</v>
      </c>
      <c r="L66" s="24"/>
      <c r="M66" s="24"/>
      <c r="N66" s="27"/>
      <c r="O66" s="150">
        <v>9178</v>
      </c>
      <c r="P66" s="145">
        <f t="shared" si="22"/>
        <v>16.34</v>
      </c>
      <c r="Q66" s="122">
        <v>0</v>
      </c>
      <c r="R66" s="1"/>
      <c r="S66" s="33">
        <f t="shared" si="23"/>
        <v>1500</v>
      </c>
      <c r="T66" s="33"/>
    </row>
    <row r="67" spans="1:20" ht="13.5">
      <c r="A67" s="52" t="s">
        <v>33</v>
      </c>
      <c r="B67" s="46">
        <v>500</v>
      </c>
      <c r="C67" s="46">
        <f aca="true" t="shared" si="28" ref="C67:N67">SUM(C66)</f>
        <v>500</v>
      </c>
      <c r="D67" s="46">
        <f t="shared" si="28"/>
        <v>500</v>
      </c>
      <c r="E67" s="46">
        <f t="shared" si="28"/>
        <v>0</v>
      </c>
      <c r="F67" s="46">
        <f>SUM(F66)</f>
        <v>0</v>
      </c>
      <c r="G67" s="46">
        <f>SUM(G66)</f>
        <v>0</v>
      </c>
      <c r="H67" s="46">
        <f t="shared" si="28"/>
        <v>1500</v>
      </c>
      <c r="I67" s="47">
        <f t="shared" si="28"/>
        <v>0</v>
      </c>
      <c r="J67" s="47">
        <f t="shared" si="28"/>
        <v>0</v>
      </c>
      <c r="K67" s="46">
        <f>SUM(K66)</f>
        <v>1500</v>
      </c>
      <c r="L67" s="46">
        <f t="shared" si="28"/>
        <v>0</v>
      </c>
      <c r="M67" s="46">
        <f t="shared" si="28"/>
        <v>0</v>
      </c>
      <c r="N67" s="46">
        <f t="shared" si="28"/>
        <v>0</v>
      </c>
      <c r="O67" s="85">
        <f>SUM(O66)</f>
        <v>9178</v>
      </c>
      <c r="P67" s="131">
        <f t="shared" si="22"/>
        <v>16.34</v>
      </c>
      <c r="Q67" s="62" t="str">
        <f>IF(Q66=0,"　　",Q66)</f>
        <v>　　</v>
      </c>
      <c r="R67" s="1"/>
      <c r="S67" s="33">
        <f t="shared" si="23"/>
        <v>1500</v>
      </c>
      <c r="T67" s="33"/>
    </row>
    <row r="68" spans="1:20" ht="13.5">
      <c r="A68" s="66" t="s">
        <v>34</v>
      </c>
      <c r="B68" s="24">
        <v>200</v>
      </c>
      <c r="C68" s="24">
        <v>0</v>
      </c>
      <c r="D68" s="24">
        <v>200</v>
      </c>
      <c r="E68" s="24"/>
      <c r="F68" s="24"/>
      <c r="G68" s="24"/>
      <c r="H68" s="79">
        <f>SUM(B68:G68)</f>
        <v>400</v>
      </c>
      <c r="I68" s="25"/>
      <c r="J68" s="25"/>
      <c r="K68" s="26">
        <f t="shared" si="26"/>
        <v>400</v>
      </c>
      <c r="L68" s="24"/>
      <c r="M68" s="24"/>
      <c r="N68" s="27"/>
      <c r="O68" s="150">
        <v>4778</v>
      </c>
      <c r="P68" s="144">
        <f t="shared" si="22"/>
        <v>8.37</v>
      </c>
      <c r="Q68" s="122">
        <v>0</v>
      </c>
      <c r="R68" s="1"/>
      <c r="S68" s="33">
        <f t="shared" si="23"/>
        <v>400</v>
      </c>
      <c r="T68" s="33"/>
    </row>
    <row r="69" spans="1:20" ht="13.5">
      <c r="A69" s="50" t="s">
        <v>35</v>
      </c>
      <c r="B69" s="14">
        <v>200</v>
      </c>
      <c r="C69" s="14">
        <v>200</v>
      </c>
      <c r="D69" s="14">
        <v>200</v>
      </c>
      <c r="E69" s="14"/>
      <c r="F69" s="14"/>
      <c r="G69" s="14"/>
      <c r="H69" s="77">
        <f>SUM(B69:G69)</f>
        <v>600</v>
      </c>
      <c r="I69" s="15"/>
      <c r="J69" s="15"/>
      <c r="K69" s="16">
        <f t="shared" si="26"/>
        <v>600</v>
      </c>
      <c r="L69" s="14"/>
      <c r="M69" s="14"/>
      <c r="N69" s="17"/>
      <c r="O69" s="148">
        <v>5991</v>
      </c>
      <c r="P69" s="142">
        <f t="shared" si="22"/>
        <v>10.01</v>
      </c>
      <c r="Q69" s="118">
        <v>0</v>
      </c>
      <c r="R69" s="1"/>
      <c r="S69" s="33">
        <f t="shared" si="23"/>
        <v>600</v>
      </c>
      <c r="T69" s="33"/>
    </row>
    <row r="70" spans="1:20" ht="13.5">
      <c r="A70" s="52" t="s">
        <v>36</v>
      </c>
      <c r="B70" s="46">
        <f>SUM(B68:B69)</f>
        <v>400</v>
      </c>
      <c r="C70" s="46">
        <f aca="true" t="shared" si="29" ref="C70:J70">SUM(C68:C69)</f>
        <v>200</v>
      </c>
      <c r="D70" s="46">
        <f t="shared" si="29"/>
        <v>400</v>
      </c>
      <c r="E70" s="46">
        <f t="shared" si="29"/>
        <v>0</v>
      </c>
      <c r="F70" s="46">
        <f>SUM(F68:F69)</f>
        <v>0</v>
      </c>
      <c r="G70" s="46">
        <f>SUM(G68:G69)</f>
        <v>0</v>
      </c>
      <c r="H70" s="46">
        <f>SUM(H68:H69)</f>
        <v>1000</v>
      </c>
      <c r="I70" s="47">
        <f>SUM(I68:I69)</f>
        <v>0</v>
      </c>
      <c r="J70" s="47">
        <f t="shared" si="29"/>
        <v>0</v>
      </c>
      <c r="K70" s="46">
        <f>SUM(K68:K69)</f>
        <v>1000</v>
      </c>
      <c r="L70" s="46">
        <f>SUM(L68:L69)</f>
        <v>0</v>
      </c>
      <c r="M70" s="46">
        <f>SUM(M68:M69)</f>
        <v>0</v>
      </c>
      <c r="N70" s="48">
        <f>SUM(N68:N69)</f>
        <v>0</v>
      </c>
      <c r="O70" s="85">
        <f>SUM(O68:O69)</f>
        <v>10769</v>
      </c>
      <c r="P70" s="131">
        <f t="shared" si="22"/>
        <v>9.28</v>
      </c>
      <c r="Q70" s="62" t="str">
        <f>IF(MIN(Q68:Q69)=0,"　　",MAX(Q68:Q69))</f>
        <v>　　</v>
      </c>
      <c r="R70" s="1"/>
      <c r="S70" s="33">
        <f t="shared" si="23"/>
        <v>1000</v>
      </c>
      <c r="T70" s="33"/>
    </row>
    <row r="71" spans="1:20" ht="14.25" thickBot="1">
      <c r="A71" s="49" t="s">
        <v>5</v>
      </c>
      <c r="B71" s="63">
        <f aca="true" t="shared" si="30" ref="B71:H71">SUM(B70,B67,B65,B60)</f>
        <v>10818</v>
      </c>
      <c r="C71" s="63">
        <f t="shared" si="30"/>
        <v>2864</v>
      </c>
      <c r="D71" s="63">
        <f t="shared" si="30"/>
        <v>9735</v>
      </c>
      <c r="E71" s="63">
        <f t="shared" si="30"/>
        <v>0</v>
      </c>
      <c r="F71" s="63">
        <f t="shared" si="30"/>
        <v>0</v>
      </c>
      <c r="G71" s="63">
        <f t="shared" si="30"/>
        <v>0</v>
      </c>
      <c r="H71" s="63">
        <f t="shared" si="30"/>
        <v>23417</v>
      </c>
      <c r="I71" s="109">
        <f aca="true" t="shared" si="31" ref="I71:N71">SUM(I60,I65,I67,I70)</f>
        <v>0</v>
      </c>
      <c r="J71" s="109">
        <f t="shared" si="31"/>
        <v>0</v>
      </c>
      <c r="K71" s="108">
        <f t="shared" si="31"/>
        <v>23417</v>
      </c>
      <c r="L71" s="108">
        <f t="shared" si="31"/>
        <v>224</v>
      </c>
      <c r="M71" s="108">
        <f t="shared" si="31"/>
        <v>0</v>
      </c>
      <c r="N71" s="108">
        <f t="shared" si="31"/>
        <v>0</v>
      </c>
      <c r="O71" s="110">
        <f>SUM(O60,O65,O67,O70)</f>
        <v>69005</v>
      </c>
      <c r="P71" s="130">
        <f t="shared" si="22"/>
        <v>34.25</v>
      </c>
      <c r="Q71" s="62" t="str">
        <f>IF(OR(Q60="　　",Q65="　　",Q67="　　",Q70="　　"),"　　",MAX(Q60,Q65,Q67,Q70))</f>
        <v>　　</v>
      </c>
      <c r="R71" s="1"/>
      <c r="S71" s="33">
        <f t="shared" si="23"/>
        <v>23641</v>
      </c>
      <c r="T71" s="33"/>
    </row>
    <row r="72" spans="1:21" ht="14.25" thickBot="1">
      <c r="A72" s="52" t="s">
        <v>26</v>
      </c>
      <c r="B72" s="46">
        <f aca="true" t="shared" si="32" ref="B72:N72">SUM(B71,B56)</f>
        <v>15818</v>
      </c>
      <c r="C72" s="46">
        <f t="shared" si="32"/>
        <v>3864</v>
      </c>
      <c r="D72" s="46">
        <f t="shared" si="32"/>
        <v>12735</v>
      </c>
      <c r="E72" s="46">
        <f t="shared" si="32"/>
        <v>0</v>
      </c>
      <c r="F72" s="46">
        <f t="shared" si="32"/>
        <v>0</v>
      </c>
      <c r="G72" s="46">
        <f t="shared" si="32"/>
        <v>0</v>
      </c>
      <c r="H72" s="102">
        <f t="shared" si="32"/>
        <v>32417</v>
      </c>
      <c r="I72" s="103">
        <f t="shared" si="32"/>
        <v>0</v>
      </c>
      <c r="J72" s="103">
        <f t="shared" si="32"/>
        <v>0</v>
      </c>
      <c r="K72" s="102">
        <f t="shared" si="32"/>
        <v>32417</v>
      </c>
      <c r="L72" s="102">
        <f t="shared" si="32"/>
        <v>224</v>
      </c>
      <c r="M72" s="102">
        <f t="shared" si="32"/>
        <v>0</v>
      </c>
      <c r="N72" s="104">
        <f t="shared" si="32"/>
        <v>0</v>
      </c>
      <c r="O72" s="98">
        <f>IF(AND(COUNTIF(O51:O71,0)=0,COUNTBLANK(O51:O71)=0),SUM(O71,O56),U72)</f>
        <v>187649</v>
      </c>
      <c r="P72" s="115">
        <f>IF(AND(COUNTIF(O51:O71,0)=0,COUNTBLANK(O51:O71)=0),IF(O72&lt;&gt;0,ROUND(SUM(K72:N72)/O72*100,2),0),IF(U72&lt;&gt;0,ROUND(SUM(K72:N72)/U72*100,2),0))</f>
        <v>17.39</v>
      </c>
      <c r="Q72" s="96" t="str">
        <f>IF(OR(Q56="　　",Q71="　　"),"　　",MAX(Q56,Q71))</f>
        <v>　　</v>
      </c>
      <c r="R72" s="1"/>
      <c r="S72" s="33">
        <f t="shared" si="23"/>
        <v>32641</v>
      </c>
      <c r="T72" s="33"/>
      <c r="U72" s="81">
        <v>187649</v>
      </c>
    </row>
    <row r="73" spans="1:21" ht="14.25" thickBot="1">
      <c r="A73" s="53" t="s">
        <v>7</v>
      </c>
      <c r="B73" s="64">
        <f aca="true" t="shared" si="33" ref="B73:G73">IF(ISNUMBER($Q$72),IF(B72=0,"  ",INT(ROUND(B72*1000/MAX($B$72:$G$72),3))/1000),"")</f>
      </c>
      <c r="C73" s="64">
        <f t="shared" si="33"/>
      </c>
      <c r="D73" s="64">
        <f t="shared" si="33"/>
      </c>
      <c r="E73" s="64">
        <f t="shared" si="33"/>
      </c>
      <c r="F73" s="64">
        <f t="shared" si="33"/>
      </c>
      <c r="G73" s="105">
        <f t="shared" si="33"/>
      </c>
      <c r="H73" s="99"/>
      <c r="I73" s="99"/>
      <c r="J73" s="99"/>
      <c r="K73" s="99"/>
      <c r="L73" s="99"/>
      <c r="M73" s="99"/>
      <c r="N73" s="99"/>
      <c r="O73" s="99"/>
      <c r="P73" s="99"/>
      <c r="Q73" s="101"/>
      <c r="R73" s="1"/>
      <c r="U73" t="s">
        <v>51</v>
      </c>
    </row>
    <row r="74" spans="1:18" ht="14.25" thickBo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52" t="s">
        <v>8</v>
      </c>
      <c r="Q74" s="29">
        <f>IF(ISNUMBER(Q72),ROUNDDOWN($K72/6,3),"")</f>
      </c>
      <c r="R74" s="1"/>
    </row>
    <row r="75" spans="1:18" ht="13.5">
      <c r="A75" s="1"/>
      <c r="B75" s="1"/>
      <c r="C75" s="1"/>
      <c r="D75" s="1"/>
      <c r="E75" s="1"/>
      <c r="F75" s="1"/>
      <c r="G75" s="1"/>
      <c r="H75" s="155" t="s">
        <v>60</v>
      </c>
      <c r="I75" s="1"/>
      <c r="J75" s="1"/>
      <c r="K75" s="1"/>
      <c r="L75" s="1"/>
      <c r="M75" s="1"/>
      <c r="N75" s="1"/>
      <c r="O75" s="1"/>
      <c r="R75" s="1"/>
    </row>
    <row r="76" spans="1:18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R76" s="1"/>
    </row>
  </sheetData>
  <sheetProtection/>
  <conditionalFormatting sqref="B68 I68">
    <cfRule type="cellIs" priority="53" dxfId="0" operator="lessThan" stopIfTrue="1">
      <formula>#REF!</formula>
    </cfRule>
  </conditionalFormatting>
  <conditionalFormatting sqref="C68 J68">
    <cfRule type="cellIs" priority="54" dxfId="0" operator="lessThan" stopIfTrue="1">
      <formula>#REF!</formula>
    </cfRule>
  </conditionalFormatting>
  <conditionalFormatting sqref="D68 K68">
    <cfRule type="cellIs" priority="55" dxfId="0" operator="lessThan" stopIfTrue="1">
      <formula>#REF!</formula>
    </cfRule>
  </conditionalFormatting>
  <conditionalFormatting sqref="E68 L68">
    <cfRule type="cellIs" priority="56" dxfId="0" operator="lessThan" stopIfTrue="1">
      <formula>#REF!</formula>
    </cfRule>
  </conditionalFormatting>
  <conditionalFormatting sqref="M68">
    <cfRule type="cellIs" priority="57" dxfId="0" operator="lessThan" stopIfTrue="1">
      <formula>#REF!</formula>
    </cfRule>
  </conditionalFormatting>
  <conditionalFormatting sqref="N68">
    <cfRule type="cellIs" priority="58" dxfId="0" operator="lessThan" stopIfTrue="1">
      <formula>#REF!</formula>
    </cfRule>
  </conditionalFormatting>
  <conditionalFormatting sqref="H68">
    <cfRule type="cellIs" priority="59" dxfId="0" operator="lessThan" stopIfTrue="1">
      <formula>#REF!</formula>
    </cfRule>
  </conditionalFormatting>
  <conditionalFormatting sqref="B69 I69">
    <cfRule type="cellIs" priority="60" dxfId="0" operator="lessThan" stopIfTrue="1">
      <formula>#REF!</formula>
    </cfRule>
  </conditionalFormatting>
  <conditionalFormatting sqref="C69 J69">
    <cfRule type="cellIs" priority="61" dxfId="0" operator="lessThan" stopIfTrue="1">
      <formula>#REF!</formula>
    </cfRule>
  </conditionalFormatting>
  <conditionalFormatting sqref="D69 K69">
    <cfRule type="cellIs" priority="62" dxfId="0" operator="lessThan" stopIfTrue="1">
      <formula>#REF!</formula>
    </cfRule>
  </conditionalFormatting>
  <conditionalFormatting sqref="E69 L69">
    <cfRule type="cellIs" priority="63" dxfId="0" operator="lessThan" stopIfTrue="1">
      <formula>#REF!</formula>
    </cfRule>
  </conditionalFormatting>
  <conditionalFormatting sqref="M69">
    <cfRule type="cellIs" priority="64" dxfId="0" operator="lessThan" stopIfTrue="1">
      <formula>#REF!</formula>
    </cfRule>
  </conditionalFormatting>
  <conditionalFormatting sqref="N69">
    <cfRule type="cellIs" priority="65" dxfId="0" operator="lessThan" stopIfTrue="1">
      <formula>#REF!</formula>
    </cfRule>
  </conditionalFormatting>
  <conditionalFormatting sqref="H69">
    <cfRule type="cellIs" priority="66" dxfId="0" operator="lessThan" stopIfTrue="1">
      <formula>#REF!</formula>
    </cfRule>
  </conditionalFormatting>
  <conditionalFormatting sqref="O68">
    <cfRule type="cellIs" priority="67" dxfId="0" operator="lessThan" stopIfTrue="1">
      <formula>$S$68</formula>
    </cfRule>
  </conditionalFormatting>
  <conditionalFormatting sqref="O69">
    <cfRule type="cellIs" priority="68" dxfId="0" operator="lessThan" stopIfTrue="1">
      <formula>$S$69</formula>
    </cfRule>
  </conditionalFormatting>
  <conditionalFormatting sqref="B64 I64">
    <cfRule type="cellIs" priority="69" dxfId="0" operator="lessThan" stopIfTrue="1">
      <formula>#REF!</formula>
    </cfRule>
  </conditionalFormatting>
  <conditionalFormatting sqref="C64 J64">
    <cfRule type="cellIs" priority="70" dxfId="0" operator="lessThan" stopIfTrue="1">
      <formula>#REF!</formula>
    </cfRule>
  </conditionalFormatting>
  <conditionalFormatting sqref="D64 K64">
    <cfRule type="cellIs" priority="71" dxfId="0" operator="lessThan" stopIfTrue="1">
      <formula>#REF!</formula>
    </cfRule>
  </conditionalFormatting>
  <conditionalFormatting sqref="E64 L64">
    <cfRule type="cellIs" priority="72" dxfId="0" operator="lessThan" stopIfTrue="1">
      <formula>#REF!</formula>
    </cfRule>
  </conditionalFormatting>
  <conditionalFormatting sqref="M64">
    <cfRule type="cellIs" priority="73" dxfId="0" operator="lessThan" stopIfTrue="1">
      <formula>#REF!</formula>
    </cfRule>
  </conditionalFormatting>
  <conditionalFormatting sqref="N64">
    <cfRule type="cellIs" priority="74" dxfId="0" operator="lessThan" stopIfTrue="1">
      <formula>#REF!</formula>
    </cfRule>
  </conditionalFormatting>
  <conditionalFormatting sqref="H64">
    <cfRule type="cellIs" priority="75" dxfId="0" operator="lessThan" stopIfTrue="1">
      <formula>#REF!</formula>
    </cfRule>
  </conditionalFormatting>
  <conditionalFormatting sqref="B63 I63">
    <cfRule type="cellIs" priority="76" dxfId="0" operator="lessThan" stopIfTrue="1">
      <formula>#REF!</formula>
    </cfRule>
  </conditionalFormatting>
  <conditionalFormatting sqref="C63 J63">
    <cfRule type="cellIs" priority="77" dxfId="0" operator="lessThan" stopIfTrue="1">
      <formula>#REF!</formula>
    </cfRule>
  </conditionalFormatting>
  <conditionalFormatting sqref="D63 K63">
    <cfRule type="cellIs" priority="78" dxfId="0" operator="lessThan" stopIfTrue="1">
      <formula>#REF!</formula>
    </cfRule>
  </conditionalFormatting>
  <conditionalFormatting sqref="E63 L63">
    <cfRule type="cellIs" priority="79" dxfId="0" operator="lessThan" stopIfTrue="1">
      <formula>#REF!</formula>
    </cfRule>
  </conditionalFormatting>
  <conditionalFormatting sqref="M63">
    <cfRule type="cellIs" priority="80" dxfId="0" operator="lessThan" stopIfTrue="1">
      <formula>#REF!</formula>
    </cfRule>
  </conditionalFormatting>
  <conditionalFormatting sqref="N63">
    <cfRule type="cellIs" priority="81" dxfId="0" operator="lessThan" stopIfTrue="1">
      <formula>#REF!</formula>
    </cfRule>
  </conditionalFormatting>
  <conditionalFormatting sqref="H63">
    <cfRule type="cellIs" priority="82" dxfId="0" operator="lessThan" stopIfTrue="1">
      <formula>#REF!</formula>
    </cfRule>
  </conditionalFormatting>
  <conditionalFormatting sqref="B66 I66">
    <cfRule type="cellIs" priority="83" dxfId="0" operator="lessThan" stopIfTrue="1">
      <formula>#REF!</formula>
    </cfRule>
  </conditionalFormatting>
  <conditionalFormatting sqref="C66 J66">
    <cfRule type="cellIs" priority="84" dxfId="0" operator="lessThan" stopIfTrue="1">
      <formula>#REF!</formula>
    </cfRule>
  </conditionalFormatting>
  <conditionalFormatting sqref="D66 K66">
    <cfRule type="cellIs" priority="85" dxfId="0" operator="lessThan" stopIfTrue="1">
      <formula>#REF!</formula>
    </cfRule>
  </conditionalFormatting>
  <conditionalFormatting sqref="E66 L66">
    <cfRule type="cellIs" priority="86" dxfId="0" operator="lessThan" stopIfTrue="1">
      <formula>#REF!</formula>
    </cfRule>
  </conditionalFormatting>
  <conditionalFormatting sqref="M66">
    <cfRule type="cellIs" priority="87" dxfId="0" operator="lessThan" stopIfTrue="1">
      <formula>#REF!</formula>
    </cfRule>
  </conditionalFormatting>
  <conditionalFormatting sqref="N66">
    <cfRule type="cellIs" priority="88" dxfId="0" operator="lessThan" stopIfTrue="1">
      <formula>#REF!</formula>
    </cfRule>
  </conditionalFormatting>
  <conditionalFormatting sqref="H66">
    <cfRule type="cellIs" priority="89" dxfId="0" operator="lessThan" stopIfTrue="1">
      <formula>#REF!</formula>
    </cfRule>
  </conditionalFormatting>
  <conditionalFormatting sqref="O64">
    <cfRule type="cellIs" priority="90" dxfId="0" operator="lessThan" stopIfTrue="1">
      <formula>$S$64</formula>
    </cfRule>
  </conditionalFormatting>
  <conditionalFormatting sqref="O63">
    <cfRule type="cellIs" priority="91" dxfId="0" operator="lessThan" stopIfTrue="1">
      <formula>$S$63</formula>
    </cfRule>
  </conditionalFormatting>
  <conditionalFormatting sqref="O66">
    <cfRule type="cellIs" priority="92" dxfId="0" operator="lessThan" stopIfTrue="1">
      <formula>$S$66</formula>
    </cfRule>
  </conditionalFormatting>
  <conditionalFormatting sqref="B62 I62">
    <cfRule type="cellIs" priority="93" dxfId="0" operator="lessThan" stopIfTrue="1">
      <formula>#REF!</formula>
    </cfRule>
  </conditionalFormatting>
  <conditionalFormatting sqref="C62 J62">
    <cfRule type="cellIs" priority="94" dxfId="0" operator="lessThan" stopIfTrue="1">
      <formula>#REF!</formula>
    </cfRule>
  </conditionalFormatting>
  <conditionalFormatting sqref="D62 K62">
    <cfRule type="cellIs" priority="95" dxfId="0" operator="lessThan" stopIfTrue="1">
      <formula>#REF!</formula>
    </cfRule>
  </conditionalFormatting>
  <conditionalFormatting sqref="E62 L62">
    <cfRule type="cellIs" priority="96" dxfId="0" operator="lessThan" stopIfTrue="1">
      <formula>#REF!</formula>
    </cfRule>
  </conditionalFormatting>
  <conditionalFormatting sqref="M62">
    <cfRule type="cellIs" priority="97" dxfId="0" operator="lessThan" stopIfTrue="1">
      <formula>#REF!</formula>
    </cfRule>
  </conditionalFormatting>
  <conditionalFormatting sqref="N62">
    <cfRule type="cellIs" priority="98" dxfId="0" operator="lessThan" stopIfTrue="1">
      <formula>#REF!</formula>
    </cfRule>
  </conditionalFormatting>
  <conditionalFormatting sqref="H62">
    <cfRule type="cellIs" priority="99" dxfId="0" operator="lessThan" stopIfTrue="1">
      <formula>#REF!</formula>
    </cfRule>
  </conditionalFormatting>
  <conditionalFormatting sqref="O62">
    <cfRule type="cellIs" priority="100" dxfId="0" operator="lessThan" stopIfTrue="1">
      <formula>$S$62</formula>
    </cfRule>
  </conditionalFormatting>
  <conditionalFormatting sqref="B51 I51">
    <cfRule type="cellIs" priority="101" dxfId="0" operator="lessThan" stopIfTrue="1">
      <formula>#REF!</formula>
    </cfRule>
  </conditionalFormatting>
  <conditionalFormatting sqref="C51 J51">
    <cfRule type="cellIs" priority="102" dxfId="0" operator="lessThan" stopIfTrue="1">
      <formula>#REF!</formula>
    </cfRule>
  </conditionalFormatting>
  <conditionalFormatting sqref="D51 K51">
    <cfRule type="cellIs" priority="103" dxfId="0" operator="lessThan" stopIfTrue="1">
      <formula>#REF!</formula>
    </cfRule>
  </conditionalFormatting>
  <conditionalFormatting sqref="E51 L51">
    <cfRule type="cellIs" priority="104" dxfId="0" operator="lessThan" stopIfTrue="1">
      <formula>#REF!</formula>
    </cfRule>
  </conditionalFormatting>
  <conditionalFormatting sqref="M51">
    <cfRule type="cellIs" priority="105" dxfId="0" operator="lessThan" stopIfTrue="1">
      <formula>#REF!</formula>
    </cfRule>
  </conditionalFormatting>
  <conditionalFormatting sqref="N51">
    <cfRule type="cellIs" priority="106" dxfId="0" operator="lessThan" stopIfTrue="1">
      <formula>#REF!</formula>
    </cfRule>
  </conditionalFormatting>
  <conditionalFormatting sqref="H51">
    <cfRule type="cellIs" priority="107" dxfId="0" operator="lessThan" stopIfTrue="1">
      <formula>#REF!</formula>
    </cfRule>
  </conditionalFormatting>
  <conditionalFormatting sqref="B52 I52">
    <cfRule type="cellIs" priority="108" dxfId="0" operator="lessThan" stopIfTrue="1">
      <formula>#REF!</formula>
    </cfRule>
  </conditionalFormatting>
  <conditionalFormatting sqref="C52 J52">
    <cfRule type="cellIs" priority="109" dxfId="0" operator="lessThan" stopIfTrue="1">
      <formula>#REF!</formula>
    </cfRule>
  </conditionalFormatting>
  <conditionalFormatting sqref="D52 K52">
    <cfRule type="cellIs" priority="110" dxfId="0" operator="lessThan" stopIfTrue="1">
      <formula>#REF!</formula>
    </cfRule>
  </conditionalFormatting>
  <conditionalFormatting sqref="E52 L52">
    <cfRule type="cellIs" priority="111" dxfId="0" operator="lessThan" stopIfTrue="1">
      <formula>#REF!</formula>
    </cfRule>
  </conditionalFormatting>
  <conditionalFormatting sqref="M52">
    <cfRule type="cellIs" priority="112" dxfId="0" operator="lessThan" stopIfTrue="1">
      <formula>#REF!</formula>
    </cfRule>
  </conditionalFormatting>
  <conditionalFormatting sqref="N52">
    <cfRule type="cellIs" priority="113" dxfId="0" operator="lessThan" stopIfTrue="1">
      <formula>#REF!</formula>
    </cfRule>
  </conditionalFormatting>
  <conditionalFormatting sqref="H52">
    <cfRule type="cellIs" priority="114" dxfId="0" operator="lessThan" stopIfTrue="1">
      <formula>#REF!</formula>
    </cfRule>
  </conditionalFormatting>
  <conditionalFormatting sqref="B53 I53">
    <cfRule type="cellIs" priority="115" dxfId="0" operator="lessThan" stopIfTrue="1">
      <formula>#REF!</formula>
    </cfRule>
  </conditionalFormatting>
  <conditionalFormatting sqref="C53 J53">
    <cfRule type="cellIs" priority="116" dxfId="0" operator="lessThan" stopIfTrue="1">
      <formula>#REF!</formula>
    </cfRule>
  </conditionalFormatting>
  <conditionalFormatting sqref="D53 K53">
    <cfRule type="cellIs" priority="117" dxfId="0" operator="lessThan" stopIfTrue="1">
      <formula>#REF!</formula>
    </cfRule>
  </conditionalFormatting>
  <conditionalFormatting sqref="E53 L53">
    <cfRule type="cellIs" priority="118" dxfId="0" operator="lessThan" stopIfTrue="1">
      <formula>#REF!</formula>
    </cfRule>
  </conditionalFormatting>
  <conditionalFormatting sqref="M53">
    <cfRule type="cellIs" priority="119" dxfId="0" operator="lessThan" stopIfTrue="1">
      <formula>#REF!</formula>
    </cfRule>
  </conditionalFormatting>
  <conditionalFormatting sqref="N53">
    <cfRule type="cellIs" priority="120" dxfId="0" operator="lessThan" stopIfTrue="1">
      <formula>#REF!</formula>
    </cfRule>
  </conditionalFormatting>
  <conditionalFormatting sqref="H53">
    <cfRule type="cellIs" priority="121" dxfId="0" operator="lessThan" stopIfTrue="1">
      <formula>#REF!</formula>
    </cfRule>
  </conditionalFormatting>
  <conditionalFormatting sqref="B54:B55 I54:I55">
    <cfRule type="cellIs" priority="122" dxfId="0" operator="lessThan" stopIfTrue="1">
      <formula>#REF!</formula>
    </cfRule>
  </conditionalFormatting>
  <conditionalFormatting sqref="C54:C55 J54:J55">
    <cfRule type="cellIs" priority="123" dxfId="0" operator="lessThan" stopIfTrue="1">
      <formula>#REF!</formula>
    </cfRule>
  </conditionalFormatting>
  <conditionalFormatting sqref="D54:D55 K54:K55">
    <cfRule type="cellIs" priority="124" dxfId="0" operator="lessThan" stopIfTrue="1">
      <formula>#REF!</formula>
    </cfRule>
  </conditionalFormatting>
  <conditionalFormatting sqref="E54:E55 L54:L55">
    <cfRule type="cellIs" priority="125" dxfId="0" operator="lessThan" stopIfTrue="1">
      <formula>#REF!</formula>
    </cfRule>
  </conditionalFormatting>
  <conditionalFormatting sqref="M54:M55">
    <cfRule type="cellIs" priority="126" dxfId="0" operator="lessThan" stopIfTrue="1">
      <formula>#REF!</formula>
    </cfRule>
  </conditionalFormatting>
  <conditionalFormatting sqref="N54:N55">
    <cfRule type="cellIs" priority="127" dxfId="0" operator="lessThan" stopIfTrue="1">
      <formula>#REF!</formula>
    </cfRule>
  </conditionalFormatting>
  <conditionalFormatting sqref="H54:H55">
    <cfRule type="cellIs" priority="128" dxfId="0" operator="lessThan" stopIfTrue="1">
      <formula>#REF!</formula>
    </cfRule>
  </conditionalFormatting>
  <conditionalFormatting sqref="B61 I61">
    <cfRule type="cellIs" priority="129" dxfId="0" operator="lessThan" stopIfTrue="1">
      <formula>#REF!</formula>
    </cfRule>
  </conditionalFormatting>
  <conditionalFormatting sqref="C61 J61">
    <cfRule type="cellIs" priority="130" dxfId="0" operator="lessThan" stopIfTrue="1">
      <formula>#REF!</formula>
    </cfRule>
  </conditionalFormatting>
  <conditionalFormatting sqref="D61 K61">
    <cfRule type="cellIs" priority="131" dxfId="0" operator="lessThan" stopIfTrue="1">
      <formula>#REF!</formula>
    </cfRule>
  </conditionalFormatting>
  <conditionalFormatting sqref="E61 L61">
    <cfRule type="cellIs" priority="132" dxfId="0" operator="lessThan" stopIfTrue="1">
      <formula>#REF!</formula>
    </cfRule>
  </conditionalFormatting>
  <conditionalFormatting sqref="M61">
    <cfRule type="cellIs" priority="133" dxfId="0" operator="lessThan" stopIfTrue="1">
      <formula>#REF!</formula>
    </cfRule>
  </conditionalFormatting>
  <conditionalFormatting sqref="N61">
    <cfRule type="cellIs" priority="134" dxfId="0" operator="lessThan" stopIfTrue="1">
      <formula>#REF!</formula>
    </cfRule>
  </conditionalFormatting>
  <conditionalFormatting sqref="H61">
    <cfRule type="cellIs" priority="135" dxfId="0" operator="lessThan" stopIfTrue="1">
      <formula>#REF!</formula>
    </cfRule>
  </conditionalFormatting>
  <conditionalFormatting sqref="O51">
    <cfRule type="cellIs" priority="136" dxfId="0" operator="lessThan" stopIfTrue="1">
      <formula>$S$51</formula>
    </cfRule>
  </conditionalFormatting>
  <conditionalFormatting sqref="O52">
    <cfRule type="cellIs" priority="137" dxfId="0" operator="lessThan" stopIfTrue="1">
      <formula>$S$52</formula>
    </cfRule>
  </conditionalFormatting>
  <conditionalFormatting sqref="O53">
    <cfRule type="cellIs" priority="138" dxfId="0" operator="lessThan" stopIfTrue="1">
      <formula>$S$53</formula>
    </cfRule>
  </conditionalFormatting>
  <conditionalFormatting sqref="O54">
    <cfRule type="cellIs" priority="139" dxfId="0" operator="lessThan" stopIfTrue="1">
      <formula>$S$54</formula>
    </cfRule>
  </conditionalFormatting>
  <conditionalFormatting sqref="O61">
    <cfRule type="cellIs" priority="140" dxfId="0" operator="lessThan" stopIfTrue="1">
      <formula>$S$61</formula>
    </cfRule>
  </conditionalFormatting>
  <conditionalFormatting sqref="O55">
    <cfRule type="cellIs" priority="141" dxfId="0" operator="lessThan" stopIfTrue="1">
      <formula>$S$55</formula>
    </cfRule>
  </conditionalFormatting>
  <conditionalFormatting sqref="B57:B59 I57:I59">
    <cfRule type="cellIs" priority="142" dxfId="0" operator="lessThan" stopIfTrue="1">
      <formula>#REF!</formula>
    </cfRule>
  </conditionalFormatting>
  <conditionalFormatting sqref="C57:C59 J57:J59">
    <cfRule type="cellIs" priority="143" dxfId="0" operator="lessThan" stopIfTrue="1">
      <formula>#REF!</formula>
    </cfRule>
  </conditionalFormatting>
  <conditionalFormatting sqref="D57:D59 K57">
    <cfRule type="cellIs" priority="144" dxfId="0" operator="lessThan" stopIfTrue="1">
      <formula>#REF!</formula>
    </cfRule>
  </conditionalFormatting>
  <conditionalFormatting sqref="E57:E59 L57:L59">
    <cfRule type="cellIs" priority="145" dxfId="0" operator="lessThan" stopIfTrue="1">
      <formula>#REF!</formula>
    </cfRule>
  </conditionalFormatting>
  <conditionalFormatting sqref="M57:M59">
    <cfRule type="cellIs" priority="146" dxfId="0" operator="lessThan" stopIfTrue="1">
      <formula>#REF!</formula>
    </cfRule>
  </conditionalFormatting>
  <conditionalFormatting sqref="N57:N59">
    <cfRule type="cellIs" priority="147" dxfId="0" operator="lessThan" stopIfTrue="1">
      <formula>#REF!</formula>
    </cfRule>
  </conditionalFormatting>
  <conditionalFormatting sqref="H57">
    <cfRule type="cellIs" priority="148" dxfId="0" operator="lessThan" stopIfTrue="1">
      <formula>#REF!</formula>
    </cfRule>
  </conditionalFormatting>
  <conditionalFormatting sqref="H58">
    <cfRule type="cellIs" priority="149" dxfId="0" operator="lessThan" stopIfTrue="1">
      <formula>#REF!</formula>
    </cfRule>
  </conditionalFormatting>
  <conditionalFormatting sqref="K58">
    <cfRule type="cellIs" priority="150" dxfId="0" operator="lessThan" stopIfTrue="1">
      <formula>#REF!</formula>
    </cfRule>
  </conditionalFormatting>
  <conditionalFormatting sqref="H59">
    <cfRule type="cellIs" priority="151" dxfId="0" operator="lessThan" stopIfTrue="1">
      <formula>#REF!</formula>
    </cfRule>
  </conditionalFormatting>
  <conditionalFormatting sqref="K59">
    <cfRule type="cellIs" priority="152" dxfId="0" operator="lessThan" stopIfTrue="1">
      <formula>#REF!</formula>
    </cfRule>
  </conditionalFormatting>
  <conditionalFormatting sqref="O57">
    <cfRule type="cellIs" priority="153" dxfId="0" operator="lessThan" stopIfTrue="1">
      <formula>$S$57</formula>
    </cfRule>
  </conditionalFormatting>
  <conditionalFormatting sqref="O58">
    <cfRule type="cellIs" priority="154" dxfId="0" operator="lessThan" stopIfTrue="1">
      <formula>$S$58</formula>
    </cfRule>
  </conditionalFormatting>
  <conditionalFormatting sqref="O59">
    <cfRule type="cellIs" priority="155" dxfId="0" operator="lessThan" stopIfTrue="1">
      <formula>$S$59</formula>
    </cfRule>
  </conditionalFormatting>
  <conditionalFormatting sqref="B16 I16">
    <cfRule type="cellIs" priority="156" dxfId="0" operator="lessThan" stopIfTrue="1">
      <formula>#REF!</formula>
    </cfRule>
  </conditionalFormatting>
  <conditionalFormatting sqref="C16 J16">
    <cfRule type="cellIs" priority="157" dxfId="0" operator="lessThan" stopIfTrue="1">
      <formula>#REF!</formula>
    </cfRule>
  </conditionalFormatting>
  <conditionalFormatting sqref="D16 K16">
    <cfRule type="cellIs" priority="158" dxfId="0" operator="lessThan" stopIfTrue="1">
      <formula>#REF!</formula>
    </cfRule>
  </conditionalFormatting>
  <conditionalFormatting sqref="E16 L16">
    <cfRule type="cellIs" priority="159" dxfId="0" operator="lessThan" stopIfTrue="1">
      <formula>#REF!</formula>
    </cfRule>
  </conditionalFormatting>
  <conditionalFormatting sqref="M16">
    <cfRule type="cellIs" priority="160" dxfId="0" operator="lessThan" stopIfTrue="1">
      <formula>#REF!</formula>
    </cfRule>
  </conditionalFormatting>
  <conditionalFormatting sqref="N16">
    <cfRule type="cellIs" priority="161" dxfId="0" operator="lessThan" stopIfTrue="1">
      <formula>#REF!</formula>
    </cfRule>
  </conditionalFormatting>
  <conditionalFormatting sqref="B17 I17">
    <cfRule type="cellIs" priority="162" dxfId="0" operator="lessThan" stopIfTrue="1">
      <formula>#REF!</formula>
    </cfRule>
  </conditionalFormatting>
  <conditionalFormatting sqref="C17 J17">
    <cfRule type="cellIs" priority="163" dxfId="0" operator="lessThan" stopIfTrue="1">
      <formula>#REF!</formula>
    </cfRule>
  </conditionalFormatting>
  <conditionalFormatting sqref="D17 K17">
    <cfRule type="cellIs" priority="164" dxfId="0" operator="lessThan" stopIfTrue="1">
      <formula>#REF!</formula>
    </cfRule>
  </conditionalFormatting>
  <conditionalFormatting sqref="E17 L17">
    <cfRule type="cellIs" priority="165" dxfId="0" operator="lessThan" stopIfTrue="1">
      <formula>#REF!</formula>
    </cfRule>
  </conditionalFormatting>
  <conditionalFormatting sqref="M17">
    <cfRule type="cellIs" priority="166" dxfId="0" operator="lessThan" stopIfTrue="1">
      <formula>#REF!</formula>
    </cfRule>
  </conditionalFormatting>
  <conditionalFormatting sqref="N17">
    <cfRule type="cellIs" priority="167" dxfId="0" operator="lessThan" stopIfTrue="1">
      <formula>#REF!</formula>
    </cfRule>
  </conditionalFormatting>
  <conditionalFormatting sqref="B19 I19">
    <cfRule type="cellIs" priority="168" dxfId="0" operator="lessThan" stopIfTrue="1">
      <formula>#REF!</formula>
    </cfRule>
  </conditionalFormatting>
  <conditionalFormatting sqref="C19 J19">
    <cfRule type="cellIs" priority="169" dxfId="0" operator="lessThan" stopIfTrue="1">
      <formula>#REF!</formula>
    </cfRule>
  </conditionalFormatting>
  <conditionalFormatting sqref="D19 K19">
    <cfRule type="cellIs" priority="170" dxfId="0" operator="lessThan" stopIfTrue="1">
      <formula>#REF!</formula>
    </cfRule>
  </conditionalFormatting>
  <conditionalFormatting sqref="E19 L19">
    <cfRule type="cellIs" priority="171" dxfId="0" operator="lessThan" stopIfTrue="1">
      <formula>#REF!</formula>
    </cfRule>
  </conditionalFormatting>
  <conditionalFormatting sqref="M19">
    <cfRule type="cellIs" priority="172" dxfId="0" operator="lessThan" stopIfTrue="1">
      <formula>#REF!</formula>
    </cfRule>
  </conditionalFormatting>
  <conditionalFormatting sqref="N19">
    <cfRule type="cellIs" priority="173" dxfId="0" operator="lessThan" stopIfTrue="1">
      <formula>#REF!</formula>
    </cfRule>
  </conditionalFormatting>
  <conditionalFormatting sqref="H16">
    <cfRule type="cellIs" priority="174" dxfId="0" operator="lessThan" stopIfTrue="1">
      <formula>#REF!</formula>
    </cfRule>
  </conditionalFormatting>
  <conditionalFormatting sqref="H17">
    <cfRule type="cellIs" priority="175" dxfId="0" operator="lessThan" stopIfTrue="1">
      <formula>#REF!</formula>
    </cfRule>
  </conditionalFormatting>
  <conditionalFormatting sqref="H19">
    <cfRule type="cellIs" priority="176" dxfId="0" operator="lessThan" stopIfTrue="1">
      <formula>#REF!</formula>
    </cfRule>
  </conditionalFormatting>
  <conditionalFormatting sqref="B30 I30">
    <cfRule type="cellIs" priority="177" dxfId="0" operator="lessThan" stopIfTrue="1">
      <formula>#REF!</formula>
    </cfRule>
  </conditionalFormatting>
  <conditionalFormatting sqref="C30 J30">
    <cfRule type="cellIs" priority="178" dxfId="0" operator="lessThan" stopIfTrue="1">
      <formula>#REF!</formula>
    </cfRule>
  </conditionalFormatting>
  <conditionalFormatting sqref="D30 K30">
    <cfRule type="cellIs" priority="179" dxfId="0" operator="lessThan" stopIfTrue="1">
      <formula>#REF!</formula>
    </cfRule>
  </conditionalFormatting>
  <conditionalFormatting sqref="E30 L30">
    <cfRule type="cellIs" priority="180" dxfId="0" operator="lessThan" stopIfTrue="1">
      <formula>#REF!</formula>
    </cfRule>
  </conditionalFormatting>
  <conditionalFormatting sqref="M30">
    <cfRule type="cellIs" priority="181" dxfId="0" operator="lessThan" stopIfTrue="1">
      <formula>#REF!</formula>
    </cfRule>
  </conditionalFormatting>
  <conditionalFormatting sqref="N30">
    <cfRule type="cellIs" priority="182" dxfId="0" operator="lessThan" stopIfTrue="1">
      <formula>#REF!</formula>
    </cfRule>
  </conditionalFormatting>
  <conditionalFormatting sqref="H30">
    <cfRule type="cellIs" priority="183" dxfId="0" operator="lessThan" stopIfTrue="1">
      <formula>#REF!</formula>
    </cfRule>
  </conditionalFormatting>
  <conditionalFormatting sqref="B31:B32 I31:I32">
    <cfRule type="cellIs" priority="184" dxfId="0" operator="lessThan" stopIfTrue="1">
      <formula>#REF!</formula>
    </cfRule>
  </conditionalFormatting>
  <conditionalFormatting sqref="C31:C32 J31:J32">
    <cfRule type="cellIs" priority="185" dxfId="0" operator="lessThan" stopIfTrue="1">
      <formula>#REF!</formula>
    </cfRule>
  </conditionalFormatting>
  <conditionalFormatting sqref="D31:D32 K31:K32">
    <cfRule type="cellIs" priority="186" dxfId="0" operator="lessThan" stopIfTrue="1">
      <formula>#REF!</formula>
    </cfRule>
  </conditionalFormatting>
  <conditionalFormatting sqref="E31:E32 L31:L32">
    <cfRule type="cellIs" priority="187" dxfId="0" operator="lessThan" stopIfTrue="1">
      <formula>#REF!</formula>
    </cfRule>
  </conditionalFormatting>
  <conditionalFormatting sqref="M31:M32">
    <cfRule type="cellIs" priority="188" dxfId="0" operator="lessThan" stopIfTrue="1">
      <formula>#REF!</formula>
    </cfRule>
  </conditionalFormatting>
  <conditionalFormatting sqref="N31:N32">
    <cfRule type="cellIs" priority="189" dxfId="0" operator="lessThan" stopIfTrue="1">
      <formula>#REF!</formula>
    </cfRule>
  </conditionalFormatting>
  <conditionalFormatting sqref="H31:H32">
    <cfRule type="cellIs" priority="190" dxfId="0" operator="lessThan" stopIfTrue="1">
      <formula>#REF!</formula>
    </cfRule>
  </conditionalFormatting>
  <conditionalFormatting sqref="B34 I34">
    <cfRule type="cellIs" priority="191" dxfId="0" operator="lessThan" stopIfTrue="1">
      <formula>#REF!</formula>
    </cfRule>
  </conditionalFormatting>
  <conditionalFormatting sqref="C34 J34">
    <cfRule type="cellIs" priority="192" dxfId="0" operator="lessThan" stopIfTrue="1">
      <formula>#REF!</formula>
    </cfRule>
  </conditionalFormatting>
  <conditionalFormatting sqref="D34 K34">
    <cfRule type="cellIs" priority="193" dxfId="0" operator="lessThan" stopIfTrue="1">
      <formula>#REF!</formula>
    </cfRule>
  </conditionalFormatting>
  <conditionalFormatting sqref="E34 L34">
    <cfRule type="cellIs" priority="194" dxfId="0" operator="lessThan" stopIfTrue="1">
      <formula>#REF!</formula>
    </cfRule>
  </conditionalFormatting>
  <conditionalFormatting sqref="M34">
    <cfRule type="cellIs" priority="195" dxfId="0" operator="lessThan" stopIfTrue="1">
      <formula>#REF!</formula>
    </cfRule>
  </conditionalFormatting>
  <conditionalFormatting sqref="N34">
    <cfRule type="cellIs" priority="196" dxfId="0" operator="lessThan" stopIfTrue="1">
      <formula>#REF!</formula>
    </cfRule>
  </conditionalFormatting>
  <conditionalFormatting sqref="H34">
    <cfRule type="cellIs" priority="197" dxfId="0" operator="lessThan" stopIfTrue="1">
      <formula>#REF!</formula>
    </cfRule>
  </conditionalFormatting>
  <conditionalFormatting sqref="B36 I36">
    <cfRule type="cellIs" priority="198" dxfId="0" operator="lessThan" stopIfTrue="1">
      <formula>#REF!</formula>
    </cfRule>
  </conditionalFormatting>
  <conditionalFormatting sqref="C36 J36">
    <cfRule type="cellIs" priority="199" dxfId="0" operator="lessThan" stopIfTrue="1">
      <formula>#REF!</formula>
    </cfRule>
  </conditionalFormatting>
  <conditionalFormatting sqref="D36 K36">
    <cfRule type="cellIs" priority="200" dxfId="0" operator="lessThan" stopIfTrue="1">
      <formula>#REF!</formula>
    </cfRule>
  </conditionalFormatting>
  <conditionalFormatting sqref="E36 L36">
    <cfRule type="cellIs" priority="201" dxfId="0" operator="lessThan" stopIfTrue="1">
      <formula>#REF!</formula>
    </cfRule>
  </conditionalFormatting>
  <conditionalFormatting sqref="M36">
    <cfRule type="cellIs" priority="202" dxfId="0" operator="lessThan" stopIfTrue="1">
      <formula>#REF!</formula>
    </cfRule>
  </conditionalFormatting>
  <conditionalFormatting sqref="N36">
    <cfRule type="cellIs" priority="203" dxfId="0" operator="lessThan" stopIfTrue="1">
      <formula>#REF!</formula>
    </cfRule>
  </conditionalFormatting>
  <conditionalFormatting sqref="H36">
    <cfRule type="cellIs" priority="204" dxfId="0" operator="lessThan" stopIfTrue="1">
      <formula>#REF!</formula>
    </cfRule>
  </conditionalFormatting>
  <conditionalFormatting sqref="B38 I38">
    <cfRule type="cellIs" priority="205" dxfId="0" operator="lessThan" stopIfTrue="1">
      <formula>#REF!</formula>
    </cfRule>
  </conditionalFormatting>
  <conditionalFormatting sqref="C38 J38">
    <cfRule type="cellIs" priority="206" dxfId="0" operator="lessThan" stopIfTrue="1">
      <formula>#REF!</formula>
    </cfRule>
  </conditionalFormatting>
  <conditionalFormatting sqref="D38 K38">
    <cfRule type="cellIs" priority="207" dxfId="0" operator="lessThan" stopIfTrue="1">
      <formula>#REF!</formula>
    </cfRule>
  </conditionalFormatting>
  <conditionalFormatting sqref="E38 L38">
    <cfRule type="cellIs" priority="208" dxfId="0" operator="lessThan" stopIfTrue="1">
      <formula>#REF!</formula>
    </cfRule>
  </conditionalFormatting>
  <conditionalFormatting sqref="M38">
    <cfRule type="cellIs" priority="209" dxfId="0" operator="lessThan" stopIfTrue="1">
      <formula>#REF!</formula>
    </cfRule>
  </conditionalFormatting>
  <conditionalFormatting sqref="N38">
    <cfRule type="cellIs" priority="210" dxfId="0" operator="lessThan" stopIfTrue="1">
      <formula>#REF!</formula>
    </cfRule>
  </conditionalFormatting>
  <conditionalFormatting sqref="H38">
    <cfRule type="cellIs" priority="211" dxfId="0" operator="lessThan" stopIfTrue="1">
      <formula>#REF!</formula>
    </cfRule>
  </conditionalFormatting>
  <conditionalFormatting sqref="B39 I39">
    <cfRule type="cellIs" priority="212" dxfId="0" operator="lessThan" stopIfTrue="1">
      <formula>#REF!</formula>
    </cfRule>
  </conditionalFormatting>
  <conditionalFormatting sqref="C39 J39">
    <cfRule type="cellIs" priority="213" dxfId="0" operator="lessThan" stopIfTrue="1">
      <formula>#REF!</formula>
    </cfRule>
  </conditionalFormatting>
  <conditionalFormatting sqref="D39 K39">
    <cfRule type="cellIs" priority="214" dxfId="0" operator="lessThan" stopIfTrue="1">
      <formula>#REF!</formula>
    </cfRule>
  </conditionalFormatting>
  <conditionalFormatting sqref="E39 L39">
    <cfRule type="cellIs" priority="215" dxfId="0" operator="lessThan" stopIfTrue="1">
      <formula>#REF!</formula>
    </cfRule>
  </conditionalFormatting>
  <conditionalFormatting sqref="M39">
    <cfRule type="cellIs" priority="216" dxfId="0" operator="lessThan" stopIfTrue="1">
      <formula>#REF!</formula>
    </cfRule>
  </conditionalFormatting>
  <conditionalFormatting sqref="N39">
    <cfRule type="cellIs" priority="217" dxfId="0" operator="lessThan" stopIfTrue="1">
      <formula>#REF!</formula>
    </cfRule>
  </conditionalFormatting>
  <conditionalFormatting sqref="H39">
    <cfRule type="cellIs" priority="218" dxfId="0" operator="lessThan" stopIfTrue="1">
      <formula>#REF!</formula>
    </cfRule>
  </conditionalFormatting>
  <conditionalFormatting sqref="B40 I40">
    <cfRule type="cellIs" priority="219" dxfId="0" operator="lessThan" stopIfTrue="1">
      <formula>#REF!</formula>
    </cfRule>
  </conditionalFormatting>
  <conditionalFormatting sqref="C40 J40">
    <cfRule type="cellIs" priority="220" dxfId="0" operator="lessThan" stopIfTrue="1">
      <formula>#REF!</formula>
    </cfRule>
  </conditionalFormatting>
  <conditionalFormatting sqref="D40 K40">
    <cfRule type="cellIs" priority="221" dxfId="0" operator="lessThan" stopIfTrue="1">
      <formula>#REF!</formula>
    </cfRule>
  </conditionalFormatting>
  <conditionalFormatting sqref="E40 L40">
    <cfRule type="cellIs" priority="222" dxfId="0" operator="lessThan" stopIfTrue="1">
      <formula>#REF!</formula>
    </cfRule>
  </conditionalFormatting>
  <conditionalFormatting sqref="M40">
    <cfRule type="cellIs" priority="223" dxfId="0" operator="lessThan" stopIfTrue="1">
      <formula>#REF!</formula>
    </cfRule>
  </conditionalFormatting>
  <conditionalFormatting sqref="N40">
    <cfRule type="cellIs" priority="224" dxfId="0" operator="lessThan" stopIfTrue="1">
      <formula>#REF!</formula>
    </cfRule>
  </conditionalFormatting>
  <conditionalFormatting sqref="H40">
    <cfRule type="cellIs" priority="225" dxfId="0" operator="lessThan" stopIfTrue="1">
      <formula>#REF!</formula>
    </cfRule>
  </conditionalFormatting>
  <conditionalFormatting sqref="B6 I6">
    <cfRule type="cellIs" priority="233" dxfId="0" operator="lessThan" stopIfTrue="1">
      <formula>#REF!</formula>
    </cfRule>
  </conditionalFormatting>
  <conditionalFormatting sqref="C6 J6">
    <cfRule type="cellIs" priority="234" dxfId="0" operator="lessThan" stopIfTrue="1">
      <formula>#REF!</formula>
    </cfRule>
  </conditionalFormatting>
  <conditionalFormatting sqref="D6 K6">
    <cfRule type="cellIs" priority="235" dxfId="0" operator="lessThan" stopIfTrue="1">
      <formula>#REF!</formula>
    </cfRule>
  </conditionalFormatting>
  <conditionalFormatting sqref="E6 L6">
    <cfRule type="cellIs" priority="236" dxfId="0" operator="lessThan" stopIfTrue="1">
      <formula>#REF!</formula>
    </cfRule>
  </conditionalFormatting>
  <conditionalFormatting sqref="M6">
    <cfRule type="cellIs" priority="237" dxfId="0" operator="lessThan" stopIfTrue="1">
      <formula>#REF!</formula>
    </cfRule>
  </conditionalFormatting>
  <conditionalFormatting sqref="N6">
    <cfRule type="cellIs" priority="238" dxfId="0" operator="lessThan" stopIfTrue="1">
      <formula>#REF!</formula>
    </cfRule>
  </conditionalFormatting>
  <conditionalFormatting sqref="H6">
    <cfRule type="cellIs" priority="239" dxfId="0" operator="lessThan" stopIfTrue="1">
      <formula>#REF!</formula>
    </cfRule>
  </conditionalFormatting>
  <conditionalFormatting sqref="O16">
    <cfRule type="cellIs" priority="240" dxfId="0" operator="lessThan" stopIfTrue="1">
      <formula>$S$16</formula>
    </cfRule>
  </conditionalFormatting>
  <conditionalFormatting sqref="O17">
    <cfRule type="cellIs" priority="241" dxfId="0" operator="lessThan" stopIfTrue="1">
      <formula>$S$17</formula>
    </cfRule>
  </conditionalFormatting>
  <conditionalFormatting sqref="O19">
    <cfRule type="cellIs" priority="242" dxfId="0" operator="lessThan" stopIfTrue="1">
      <formula>$S$19</formula>
    </cfRule>
  </conditionalFormatting>
  <conditionalFormatting sqref="O30">
    <cfRule type="cellIs" priority="243" dxfId="0" operator="lessThan" stopIfTrue="1">
      <formula>$S$30</formula>
    </cfRule>
  </conditionalFormatting>
  <conditionalFormatting sqref="O31">
    <cfRule type="cellIs" priority="244" dxfId="0" operator="lessThan" stopIfTrue="1">
      <formula>$S$31</formula>
    </cfRule>
  </conditionalFormatting>
  <conditionalFormatting sqref="O34">
    <cfRule type="cellIs" priority="245" dxfId="0" operator="lessThan" stopIfTrue="1">
      <formula>$S$34</formula>
    </cfRule>
  </conditionalFormatting>
  <conditionalFormatting sqref="O36">
    <cfRule type="cellIs" priority="246" dxfId="0" operator="lessThan" stopIfTrue="1">
      <formula>$S$36</formula>
    </cfRule>
  </conditionalFormatting>
  <conditionalFormatting sqref="O38">
    <cfRule type="cellIs" priority="247" dxfId="0" operator="lessThan" stopIfTrue="1">
      <formula>$S$38</formula>
    </cfRule>
  </conditionalFormatting>
  <conditionalFormatting sqref="O39">
    <cfRule type="cellIs" priority="248" dxfId="0" operator="lessThan" stopIfTrue="1">
      <formula>$S$39</formula>
    </cfRule>
  </conditionalFormatting>
  <conditionalFormatting sqref="O40">
    <cfRule type="cellIs" priority="249" dxfId="0" operator="lessThan" stopIfTrue="1">
      <formula>$S$40</formula>
    </cfRule>
  </conditionalFormatting>
  <conditionalFormatting sqref="O6">
    <cfRule type="cellIs" priority="251" dxfId="0" operator="lessThan" stopIfTrue="1">
      <formula>$S$6</formula>
    </cfRule>
  </conditionalFormatting>
  <conditionalFormatting sqref="O32">
    <cfRule type="cellIs" priority="252" dxfId="0" operator="lessThan" stopIfTrue="1">
      <formula>$S$32</formula>
    </cfRule>
  </conditionalFormatting>
  <conditionalFormatting sqref="B18:E18 B5:E5 B20:E20 H20:N20 H5:N5 H18:N18">
    <cfRule type="cellIs" priority="253" dxfId="0" operator="lessThan" stopIfTrue="1">
      <formula>#REF!</formula>
    </cfRule>
  </conditionalFormatting>
  <conditionalFormatting sqref="B18 I18">
    <cfRule type="cellIs" priority="256" dxfId="0" operator="lessThan" stopIfTrue="1">
      <formula>#REF!</formula>
    </cfRule>
  </conditionalFormatting>
  <conditionalFormatting sqref="C18 J18">
    <cfRule type="cellIs" priority="257" dxfId="0" operator="lessThan" stopIfTrue="1">
      <formula>#REF!</formula>
    </cfRule>
  </conditionalFormatting>
  <conditionalFormatting sqref="D18 K18">
    <cfRule type="cellIs" priority="258" dxfId="0" operator="lessThan" stopIfTrue="1">
      <formula>#REF!</formula>
    </cfRule>
  </conditionalFormatting>
  <conditionalFormatting sqref="B20 I20">
    <cfRule type="cellIs" priority="259" dxfId="0" operator="lessThan" stopIfTrue="1">
      <formula>#REF!</formula>
    </cfRule>
  </conditionalFormatting>
  <conditionalFormatting sqref="C20 J20">
    <cfRule type="cellIs" priority="260" dxfId="0" operator="lessThan" stopIfTrue="1">
      <formula>#REF!</formula>
    </cfRule>
  </conditionalFormatting>
  <conditionalFormatting sqref="D20 K20">
    <cfRule type="cellIs" priority="261" dxfId="0" operator="lessThan" stopIfTrue="1">
      <formula>#REF!</formula>
    </cfRule>
  </conditionalFormatting>
  <conditionalFormatting sqref="E18 L18">
    <cfRule type="cellIs" priority="265" dxfId="0" operator="lessThan" stopIfTrue="1">
      <formula>#REF!</formula>
    </cfRule>
  </conditionalFormatting>
  <conditionalFormatting sqref="M18">
    <cfRule type="cellIs" priority="266" dxfId="0" operator="lessThan" stopIfTrue="1">
      <formula>#REF!</formula>
    </cfRule>
  </conditionalFormatting>
  <conditionalFormatting sqref="N18">
    <cfRule type="cellIs" priority="267" dxfId="0" operator="lessThan" stopIfTrue="1">
      <formula>#REF!</formula>
    </cfRule>
  </conditionalFormatting>
  <conditionalFormatting sqref="E20 L20">
    <cfRule type="cellIs" priority="268" dxfId="0" operator="lessThan" stopIfTrue="1">
      <formula>#REF!</formula>
    </cfRule>
  </conditionalFormatting>
  <conditionalFormatting sqref="M20">
    <cfRule type="cellIs" priority="269" dxfId="0" operator="lessThan" stopIfTrue="1">
      <formula>#REF!</formula>
    </cfRule>
  </conditionalFormatting>
  <conditionalFormatting sqref="N20">
    <cfRule type="cellIs" priority="270" dxfId="0" operator="lessThan" stopIfTrue="1">
      <formula>#REF!</formula>
    </cfRule>
  </conditionalFormatting>
  <conditionalFormatting sqref="H18">
    <cfRule type="cellIs" priority="272" dxfId="0" operator="lessThan" stopIfTrue="1">
      <formula>#REF!</formula>
    </cfRule>
  </conditionalFormatting>
  <conditionalFormatting sqref="H20">
    <cfRule type="cellIs" priority="273" dxfId="0" operator="lessThan" stopIfTrue="1">
      <formula>#REF!</formula>
    </cfRule>
  </conditionalFormatting>
  <conditionalFormatting sqref="O5">
    <cfRule type="cellIs" priority="274" dxfId="0" operator="lessThan" stopIfTrue="1">
      <formula>$S$5</formula>
    </cfRule>
  </conditionalFormatting>
  <conditionalFormatting sqref="O18">
    <cfRule type="cellIs" priority="275" dxfId="0" operator="lessThan" stopIfTrue="1">
      <formula>$S$18</formula>
    </cfRule>
  </conditionalFormatting>
  <conditionalFormatting sqref="O20">
    <cfRule type="cellIs" priority="276" dxfId="0" operator="lessThan" stopIfTrue="1">
      <formula>$S$20</formula>
    </cfRule>
  </conditionalFormatting>
  <conditionalFormatting sqref="F68">
    <cfRule type="cellIs" priority="27" dxfId="0" operator="lessThan" stopIfTrue="1">
      <formula>#REF!</formula>
    </cfRule>
  </conditionalFormatting>
  <conditionalFormatting sqref="F69">
    <cfRule type="cellIs" priority="28" dxfId="0" operator="lessThan" stopIfTrue="1">
      <formula>#REF!</formula>
    </cfRule>
  </conditionalFormatting>
  <conditionalFormatting sqref="F64">
    <cfRule type="cellIs" priority="29" dxfId="0" operator="lessThan" stopIfTrue="1">
      <formula>#REF!</formula>
    </cfRule>
  </conditionalFormatting>
  <conditionalFormatting sqref="F63">
    <cfRule type="cellIs" priority="30" dxfId="0" operator="lessThan" stopIfTrue="1">
      <formula>#REF!</formula>
    </cfRule>
  </conditionalFormatting>
  <conditionalFormatting sqref="F66">
    <cfRule type="cellIs" priority="31" dxfId="0" operator="lessThan" stopIfTrue="1">
      <formula>#REF!</formula>
    </cfRule>
  </conditionalFormatting>
  <conditionalFormatting sqref="F62">
    <cfRule type="cellIs" priority="32" dxfId="0" operator="lessThan" stopIfTrue="1">
      <formula>#REF!</formula>
    </cfRule>
  </conditionalFormatting>
  <conditionalFormatting sqref="F51">
    <cfRule type="cellIs" priority="33" dxfId="0" operator="lessThan" stopIfTrue="1">
      <formula>#REF!</formula>
    </cfRule>
  </conditionalFormatting>
  <conditionalFormatting sqref="F52">
    <cfRule type="cellIs" priority="34" dxfId="0" operator="lessThan" stopIfTrue="1">
      <formula>#REF!</formula>
    </cfRule>
  </conditionalFormatting>
  <conditionalFormatting sqref="F53">
    <cfRule type="cellIs" priority="35" dxfId="0" operator="lessThan" stopIfTrue="1">
      <formula>#REF!</formula>
    </cfRule>
  </conditionalFormatting>
  <conditionalFormatting sqref="F54:F55">
    <cfRule type="cellIs" priority="36" dxfId="0" operator="lessThan" stopIfTrue="1">
      <formula>#REF!</formula>
    </cfRule>
  </conditionalFormatting>
  <conditionalFormatting sqref="F61">
    <cfRule type="cellIs" priority="37" dxfId="0" operator="lessThan" stopIfTrue="1">
      <formula>#REF!</formula>
    </cfRule>
  </conditionalFormatting>
  <conditionalFormatting sqref="F57:F59">
    <cfRule type="cellIs" priority="38" dxfId="0" operator="lessThan" stopIfTrue="1">
      <formula>#REF!</formula>
    </cfRule>
  </conditionalFormatting>
  <conditionalFormatting sqref="F16">
    <cfRule type="cellIs" priority="39" dxfId="0" operator="lessThan" stopIfTrue="1">
      <formula>#REF!</formula>
    </cfRule>
  </conditionalFormatting>
  <conditionalFormatting sqref="F17">
    <cfRule type="cellIs" priority="40" dxfId="0" operator="lessThan" stopIfTrue="1">
      <formula>#REF!</formula>
    </cfRule>
  </conditionalFormatting>
  <conditionalFormatting sqref="F19">
    <cfRule type="cellIs" priority="41" dxfId="0" operator="lessThan" stopIfTrue="1">
      <formula>#REF!</formula>
    </cfRule>
  </conditionalFormatting>
  <conditionalFormatting sqref="F30">
    <cfRule type="cellIs" priority="42" dxfId="0" operator="lessThan" stopIfTrue="1">
      <formula>#REF!</formula>
    </cfRule>
  </conditionalFormatting>
  <conditionalFormatting sqref="F31:F32">
    <cfRule type="cellIs" priority="43" dxfId="0" operator="lessThan" stopIfTrue="1">
      <formula>#REF!</formula>
    </cfRule>
  </conditionalFormatting>
  <conditionalFormatting sqref="F34">
    <cfRule type="cellIs" priority="44" dxfId="0" operator="lessThan" stopIfTrue="1">
      <formula>#REF!</formula>
    </cfRule>
  </conditionalFormatting>
  <conditionalFormatting sqref="F36">
    <cfRule type="cellIs" priority="45" dxfId="0" operator="lessThan" stopIfTrue="1">
      <formula>#REF!</formula>
    </cfRule>
  </conditionalFormatting>
  <conditionalFormatting sqref="F38">
    <cfRule type="cellIs" priority="46" dxfId="0" operator="lessThan" stopIfTrue="1">
      <formula>#REF!</formula>
    </cfRule>
  </conditionalFormatting>
  <conditionalFormatting sqref="F39">
    <cfRule type="cellIs" priority="47" dxfId="0" operator="lessThan" stopIfTrue="1">
      <formula>#REF!</formula>
    </cfRule>
  </conditionalFormatting>
  <conditionalFormatting sqref="F40">
    <cfRule type="cellIs" priority="48" dxfId="0" operator="lessThan" stopIfTrue="1">
      <formula>#REF!</formula>
    </cfRule>
  </conditionalFormatting>
  <conditionalFormatting sqref="F6">
    <cfRule type="cellIs" priority="49" dxfId="0" operator="lessThan" stopIfTrue="1">
      <formula>#REF!</formula>
    </cfRule>
  </conditionalFormatting>
  <conditionalFormatting sqref="F18 F5 F20">
    <cfRule type="cellIs" priority="50" dxfId="0" operator="lessThan" stopIfTrue="1">
      <formula>#REF!</formula>
    </cfRule>
  </conditionalFormatting>
  <conditionalFormatting sqref="F18">
    <cfRule type="cellIs" priority="51" dxfId="0" operator="lessThan" stopIfTrue="1">
      <formula>#REF!</formula>
    </cfRule>
  </conditionalFormatting>
  <conditionalFormatting sqref="F20">
    <cfRule type="cellIs" priority="52" dxfId="0" operator="lessThan" stopIfTrue="1">
      <formula>#REF!</formula>
    </cfRule>
  </conditionalFormatting>
  <conditionalFormatting sqref="G68">
    <cfRule type="cellIs" priority="1" dxfId="0" operator="lessThan" stopIfTrue="1">
      <formula>#REF!</formula>
    </cfRule>
  </conditionalFormatting>
  <conditionalFormatting sqref="G69">
    <cfRule type="cellIs" priority="2" dxfId="0" operator="lessThan" stopIfTrue="1">
      <formula>#REF!</formula>
    </cfRule>
  </conditionalFormatting>
  <conditionalFormatting sqref="G64">
    <cfRule type="cellIs" priority="3" dxfId="0" operator="lessThan" stopIfTrue="1">
      <formula>#REF!</formula>
    </cfRule>
  </conditionalFormatting>
  <conditionalFormatting sqref="G63">
    <cfRule type="cellIs" priority="4" dxfId="0" operator="lessThan" stopIfTrue="1">
      <formula>#REF!</formula>
    </cfRule>
  </conditionalFormatting>
  <conditionalFormatting sqref="G66">
    <cfRule type="cellIs" priority="5" dxfId="0" operator="lessThan" stopIfTrue="1">
      <formula>#REF!</formula>
    </cfRule>
  </conditionalFormatting>
  <conditionalFormatting sqref="G62">
    <cfRule type="cellIs" priority="6" dxfId="0" operator="lessThan" stopIfTrue="1">
      <formula>#REF!</formula>
    </cfRule>
  </conditionalFormatting>
  <conditionalFormatting sqref="G51">
    <cfRule type="cellIs" priority="7" dxfId="0" operator="lessThan" stopIfTrue="1">
      <formula>#REF!</formula>
    </cfRule>
  </conditionalFormatting>
  <conditionalFormatting sqref="G52">
    <cfRule type="cellIs" priority="8" dxfId="0" operator="lessThan" stopIfTrue="1">
      <formula>#REF!</formula>
    </cfRule>
  </conditionalFormatting>
  <conditionalFormatting sqref="G53">
    <cfRule type="cellIs" priority="9" dxfId="0" operator="lessThan" stopIfTrue="1">
      <formula>#REF!</formula>
    </cfRule>
  </conditionalFormatting>
  <conditionalFormatting sqref="G54:G55">
    <cfRule type="cellIs" priority="10" dxfId="0" operator="lessThan" stopIfTrue="1">
      <formula>#REF!</formula>
    </cfRule>
  </conditionalFormatting>
  <conditionalFormatting sqref="G61">
    <cfRule type="cellIs" priority="11" dxfId="0" operator="lessThan" stopIfTrue="1">
      <formula>#REF!</formula>
    </cfRule>
  </conditionalFormatting>
  <conditionalFormatting sqref="G57:G59">
    <cfRule type="cellIs" priority="12" dxfId="0" operator="lessThan" stopIfTrue="1">
      <formula>#REF!</formula>
    </cfRule>
  </conditionalFormatting>
  <conditionalFormatting sqref="G16">
    <cfRule type="cellIs" priority="13" dxfId="0" operator="lessThan" stopIfTrue="1">
      <formula>#REF!</formula>
    </cfRule>
  </conditionalFormatting>
  <conditionalFormatting sqref="G17">
    <cfRule type="cellIs" priority="14" dxfId="0" operator="lessThan" stopIfTrue="1">
      <formula>#REF!</formula>
    </cfRule>
  </conditionalFormatting>
  <conditionalFormatting sqref="G19">
    <cfRule type="cellIs" priority="15" dxfId="0" operator="lessThan" stopIfTrue="1">
      <formula>#REF!</formula>
    </cfRule>
  </conditionalFormatting>
  <conditionalFormatting sqref="G30">
    <cfRule type="cellIs" priority="16" dxfId="0" operator="lessThan" stopIfTrue="1">
      <formula>#REF!</formula>
    </cfRule>
  </conditionalFormatting>
  <conditionalFormatting sqref="G31:G32">
    <cfRule type="cellIs" priority="17" dxfId="0" operator="lessThan" stopIfTrue="1">
      <formula>#REF!</formula>
    </cfRule>
  </conditionalFormatting>
  <conditionalFormatting sqref="G34">
    <cfRule type="cellIs" priority="18" dxfId="0" operator="lessThan" stopIfTrue="1">
      <formula>#REF!</formula>
    </cfRule>
  </conditionalFormatting>
  <conditionalFormatting sqref="G36">
    <cfRule type="cellIs" priority="19" dxfId="0" operator="lessThan" stopIfTrue="1">
      <formula>#REF!</formula>
    </cfRule>
  </conditionalFormatting>
  <conditionalFormatting sqref="G38">
    <cfRule type="cellIs" priority="20" dxfId="0" operator="lessThan" stopIfTrue="1">
      <formula>#REF!</formula>
    </cfRule>
  </conditionalFormatting>
  <conditionalFormatting sqref="G39">
    <cfRule type="cellIs" priority="21" dxfId="0" operator="lessThan" stopIfTrue="1">
      <formula>#REF!</formula>
    </cfRule>
  </conditionalFormatting>
  <conditionalFormatting sqref="G40">
    <cfRule type="cellIs" priority="22" dxfId="0" operator="lessThan" stopIfTrue="1">
      <formula>#REF!</formula>
    </cfRule>
  </conditionalFormatting>
  <conditionalFormatting sqref="G6">
    <cfRule type="cellIs" priority="23" dxfId="0" operator="lessThan" stopIfTrue="1">
      <formula>#REF!</formula>
    </cfRule>
  </conditionalFormatting>
  <conditionalFormatting sqref="G18 G5 G20">
    <cfRule type="cellIs" priority="24" dxfId="0" operator="lessThan" stopIfTrue="1">
      <formula>#REF!</formula>
    </cfRule>
  </conditionalFormatting>
  <conditionalFormatting sqref="G18">
    <cfRule type="cellIs" priority="25" dxfId="0" operator="lessThan" stopIfTrue="1">
      <formula>#REF!</formula>
    </cfRule>
  </conditionalFormatting>
  <conditionalFormatting sqref="G20">
    <cfRule type="cellIs" priority="26" dxfId="0" operator="lessThan" stopIfTrue="1">
      <formula>#REF!</formula>
    </cfRule>
  </conditionalFormatting>
  <dataValidations count="1">
    <dataValidation allowBlank="1" showInputMessage="1" showErrorMessage="1" imeMode="disabled" sqref="B49 B14 B28 B3"/>
  </dataValidations>
  <printOptions horizontalCentered="1"/>
  <pageMargins left="0.3937007874015748" right="0.3937007874015748" top="0.5905511811023623" bottom="0.3937007874015748" header="0.1968503937007874" footer="0.1968503937007874"/>
  <pageSetup horizontalDpi="600" verticalDpi="600" orientation="landscape" paperSize="9" scale="61" r:id="rId3"/>
  <headerFooter alignWithMargins="0">
    <oddFooter>&amp;C&amp;P/&amp;N</oddFooter>
  </headerFooter>
  <rowBreaks count="1" manualBreakCount="1">
    <brk id="46" max="16" man="1"/>
  </rowBreaks>
  <colBreaks count="1" manualBreakCount="1">
    <brk id="17" max="74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6"/>
  <sheetViews>
    <sheetView tabSelected="1" view="pageBreakPreview" zoomScale="75" zoomScaleSheetLayoutView="75" zoomScalePageLayoutView="0" workbookViewId="0" topLeftCell="A1">
      <pane xSplit="1" topLeftCell="B1" activePane="topRight" state="frozen"/>
      <selection pane="topLeft" activeCell="A1" sqref="A1"/>
      <selection pane="topRight" activeCell="L2" sqref="L2"/>
    </sheetView>
  </sheetViews>
  <sheetFormatPr defaultColWidth="9.00390625" defaultRowHeight="13.5"/>
  <cols>
    <col min="1" max="1" width="14.25390625" style="158" customWidth="1"/>
    <col min="2" max="5" width="13.625" style="158" customWidth="1"/>
    <col min="6" max="7" width="13.125" style="158" hidden="1" customWidth="1"/>
    <col min="8" max="8" width="13.625" style="158" customWidth="1"/>
    <col min="9" max="11" width="11.625" style="158" hidden="1" customWidth="1"/>
    <col min="12" max="13" width="11.625" style="158" customWidth="1"/>
    <col min="14" max="14" width="11.75390625" style="158" customWidth="1"/>
    <col min="15" max="15" width="16.875" style="158" customWidth="1"/>
    <col min="16" max="16" width="21.375" style="158" customWidth="1"/>
    <col min="17" max="17" width="11.50390625" style="158" bestFit="1" customWidth="1"/>
    <col min="18" max="16384" width="9.00390625" style="158" customWidth="1"/>
  </cols>
  <sheetData>
    <row r="1" spans="1:17" ht="13.5">
      <c r="A1" s="156"/>
      <c r="B1" s="156"/>
      <c r="C1" s="157"/>
      <c r="D1" s="157"/>
      <c r="E1" s="157"/>
      <c r="F1" s="157"/>
      <c r="G1" s="157"/>
      <c r="H1" s="157"/>
      <c r="I1" s="157" t="s">
        <v>52</v>
      </c>
      <c r="J1" s="157"/>
      <c r="K1" s="157"/>
      <c r="L1" s="157"/>
      <c r="M1" s="157"/>
      <c r="N1" s="157"/>
      <c r="O1" s="156"/>
      <c r="P1" s="157"/>
      <c r="Q1" s="157"/>
    </row>
    <row r="2" spans="1:17" ht="13.5">
      <c r="A2" s="156"/>
      <c r="B2" s="157" t="s">
        <v>84</v>
      </c>
      <c r="C2" s="157"/>
      <c r="D2" s="157"/>
      <c r="E2" s="157"/>
      <c r="F2" s="157"/>
      <c r="G2" s="156"/>
      <c r="H2" s="157"/>
      <c r="I2" s="157"/>
      <c r="J2" s="157"/>
      <c r="K2" s="157"/>
      <c r="L2" s="157"/>
      <c r="M2" s="157"/>
      <c r="N2" s="157"/>
      <c r="O2" s="157"/>
      <c r="P2" s="157"/>
      <c r="Q2" s="157"/>
    </row>
    <row r="3" spans="1:17" ht="14.25" thickBot="1">
      <c r="A3" s="159" t="s">
        <v>55</v>
      </c>
      <c r="B3" s="153" t="s">
        <v>85</v>
      </c>
      <c r="C3" s="157" t="s">
        <v>86</v>
      </c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60"/>
      <c r="O3" s="160"/>
      <c r="P3" s="161" t="s">
        <v>2</v>
      </c>
      <c r="Q3" s="157"/>
    </row>
    <row r="4" spans="1:17" ht="52.5" customHeight="1" thickBot="1" thickTop="1">
      <c r="A4" s="162" t="s">
        <v>43</v>
      </c>
      <c r="B4" s="163" t="s">
        <v>74</v>
      </c>
      <c r="C4" s="163" t="s">
        <v>68</v>
      </c>
      <c r="D4" s="163"/>
      <c r="E4" s="163"/>
      <c r="F4" s="164"/>
      <c r="G4" s="164"/>
      <c r="H4" s="164" t="s">
        <v>54</v>
      </c>
      <c r="I4" s="164" t="s">
        <v>49</v>
      </c>
      <c r="J4" s="164" t="s">
        <v>50</v>
      </c>
      <c r="K4" s="164" t="s">
        <v>53</v>
      </c>
      <c r="L4" s="164" t="s">
        <v>61</v>
      </c>
      <c r="M4" s="164" t="s">
        <v>62</v>
      </c>
      <c r="N4" s="165" t="s">
        <v>63</v>
      </c>
      <c r="O4" s="166" t="s">
        <v>64</v>
      </c>
      <c r="P4" s="167" t="s">
        <v>65</v>
      </c>
      <c r="Q4" s="168" t="s">
        <v>3</v>
      </c>
    </row>
    <row r="5" spans="1:17" ht="14.25" thickTop="1">
      <c r="A5" s="169" t="s">
        <v>69</v>
      </c>
      <c r="B5" s="170">
        <v>65400</v>
      </c>
      <c r="C5" s="170">
        <v>65400</v>
      </c>
      <c r="D5" s="170">
        <v>0</v>
      </c>
      <c r="E5" s="170">
        <v>0</v>
      </c>
      <c r="F5" s="170">
        <v>0</v>
      </c>
      <c r="G5" s="170">
        <v>0</v>
      </c>
      <c r="H5" s="171">
        <v>130800</v>
      </c>
      <c r="I5" s="172">
        <v>0</v>
      </c>
      <c r="J5" s="172">
        <v>0</v>
      </c>
      <c r="K5" s="173">
        <v>130800</v>
      </c>
      <c r="L5" s="174">
        <v>0</v>
      </c>
      <c r="M5" s="174">
        <v>0</v>
      </c>
      <c r="N5" s="175">
        <v>0</v>
      </c>
      <c r="O5" s="176">
        <v>134706</v>
      </c>
      <c r="P5" s="134">
        <v>97.1</v>
      </c>
      <c r="Q5" s="126">
        <v>0</v>
      </c>
    </row>
    <row r="6" spans="1:17" ht="13.5">
      <c r="A6" s="177" t="s">
        <v>48</v>
      </c>
      <c r="B6" s="174">
        <v>28000</v>
      </c>
      <c r="C6" s="174">
        <v>43500</v>
      </c>
      <c r="D6" s="174">
        <v>0</v>
      </c>
      <c r="E6" s="174">
        <v>0</v>
      </c>
      <c r="F6" s="174">
        <v>0</v>
      </c>
      <c r="G6" s="174">
        <v>0</v>
      </c>
      <c r="H6" s="178">
        <v>71500</v>
      </c>
      <c r="I6" s="179">
        <v>0</v>
      </c>
      <c r="J6" s="179">
        <v>0</v>
      </c>
      <c r="K6" s="180">
        <v>71500</v>
      </c>
      <c r="L6" s="174">
        <v>0</v>
      </c>
      <c r="M6" s="174">
        <v>0</v>
      </c>
      <c r="N6" s="175">
        <v>0</v>
      </c>
      <c r="O6" s="176">
        <v>73193</v>
      </c>
      <c r="P6" s="142">
        <v>97.68</v>
      </c>
      <c r="Q6" s="90">
        <v>0</v>
      </c>
    </row>
    <row r="7" spans="1:17" ht="14.25" thickBot="1">
      <c r="A7" s="181" t="s">
        <v>4</v>
      </c>
      <c r="B7" s="182">
        <v>93400</v>
      </c>
      <c r="C7" s="182">
        <v>108900</v>
      </c>
      <c r="D7" s="182">
        <v>0</v>
      </c>
      <c r="E7" s="182">
        <v>0</v>
      </c>
      <c r="F7" s="182">
        <v>0</v>
      </c>
      <c r="G7" s="182">
        <v>0</v>
      </c>
      <c r="H7" s="182">
        <v>202300</v>
      </c>
      <c r="I7" s="183">
        <v>0</v>
      </c>
      <c r="J7" s="183">
        <v>0</v>
      </c>
      <c r="K7" s="182">
        <v>202300</v>
      </c>
      <c r="L7" s="182">
        <v>0</v>
      </c>
      <c r="M7" s="182">
        <v>0</v>
      </c>
      <c r="N7" s="182">
        <v>0</v>
      </c>
      <c r="O7" s="184">
        <v>207899</v>
      </c>
      <c r="P7" s="185">
        <v>97.3</v>
      </c>
      <c r="Q7" s="186" t="s">
        <v>87</v>
      </c>
    </row>
    <row r="8" spans="1:17" ht="14.25" thickBot="1">
      <c r="A8" s="181" t="s">
        <v>6</v>
      </c>
      <c r="B8" s="182">
        <v>93400</v>
      </c>
      <c r="C8" s="182">
        <v>108900</v>
      </c>
      <c r="D8" s="182">
        <v>0</v>
      </c>
      <c r="E8" s="182">
        <v>0</v>
      </c>
      <c r="F8" s="182">
        <v>0</v>
      </c>
      <c r="G8" s="182">
        <v>0</v>
      </c>
      <c r="H8" s="187">
        <v>202300</v>
      </c>
      <c r="I8" s="188">
        <v>0</v>
      </c>
      <c r="J8" s="188">
        <v>0</v>
      </c>
      <c r="K8" s="187">
        <v>202300</v>
      </c>
      <c r="L8" s="187">
        <v>0</v>
      </c>
      <c r="M8" s="187">
        <v>0</v>
      </c>
      <c r="N8" s="189">
        <v>0</v>
      </c>
      <c r="O8" s="190">
        <v>207899</v>
      </c>
      <c r="P8" s="191">
        <v>97.31</v>
      </c>
      <c r="Q8" s="192" t="s">
        <v>87</v>
      </c>
    </row>
    <row r="9" spans="1:17" ht="14.25" thickBot="1">
      <c r="A9" s="193" t="s">
        <v>7</v>
      </c>
      <c r="B9" s="194" t="s">
        <v>88</v>
      </c>
      <c r="C9" s="194" t="s">
        <v>88</v>
      </c>
      <c r="D9" s="194" t="s">
        <v>88</v>
      </c>
      <c r="E9" s="188" t="s">
        <v>88</v>
      </c>
      <c r="F9" s="195" t="s">
        <v>88</v>
      </c>
      <c r="G9" s="196" t="s">
        <v>88</v>
      </c>
      <c r="H9" s="197"/>
      <c r="I9" s="197"/>
      <c r="J9" s="197"/>
      <c r="K9" s="197"/>
      <c r="L9" s="197"/>
      <c r="M9" s="197"/>
      <c r="N9" s="197"/>
      <c r="O9" s="197"/>
      <c r="P9" s="93"/>
      <c r="Q9" s="93"/>
    </row>
    <row r="10" spans="1:17" ht="14.25" thickBot="1">
      <c r="A10" s="156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98" t="s">
        <v>8</v>
      </c>
      <c r="Q10" s="199" t="s">
        <v>88</v>
      </c>
    </row>
    <row r="11" spans="1:17" ht="13.5">
      <c r="A11" s="157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N11" s="157"/>
      <c r="P11" s="157"/>
      <c r="Q11" s="157"/>
    </row>
    <row r="12" spans="1:15" ht="13.5">
      <c r="A12" s="157"/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</row>
    <row r="13" spans="1:15" ht="13.5">
      <c r="A13" s="157"/>
      <c r="B13" s="157" t="s">
        <v>89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</row>
    <row r="14" spans="1:16" ht="14.25" thickBot="1">
      <c r="A14" s="161" t="s">
        <v>57</v>
      </c>
      <c r="B14" s="153" t="s">
        <v>85</v>
      </c>
      <c r="C14" s="157" t="s">
        <v>86</v>
      </c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60"/>
      <c r="O14" s="160"/>
      <c r="P14" s="161" t="s">
        <v>2</v>
      </c>
    </row>
    <row r="15" spans="1:17" ht="52.5" customHeight="1" thickBot="1" thickTop="1">
      <c r="A15" s="162" t="s">
        <v>43</v>
      </c>
      <c r="B15" s="200" t="s">
        <v>75</v>
      </c>
      <c r="C15" s="200" t="s">
        <v>76</v>
      </c>
      <c r="D15" s="200"/>
      <c r="E15" s="163"/>
      <c r="F15" s="164"/>
      <c r="G15" s="164"/>
      <c r="H15" s="164" t="s">
        <v>54</v>
      </c>
      <c r="I15" s="164" t="s">
        <v>49</v>
      </c>
      <c r="J15" s="164" t="s">
        <v>50</v>
      </c>
      <c r="K15" s="164" t="s">
        <v>37</v>
      </c>
      <c r="L15" s="164" t="s">
        <v>61</v>
      </c>
      <c r="M15" s="164" t="s">
        <v>62</v>
      </c>
      <c r="N15" s="165" t="s">
        <v>63</v>
      </c>
      <c r="O15" s="166" t="s">
        <v>64</v>
      </c>
      <c r="P15" s="167" t="s">
        <v>65</v>
      </c>
      <c r="Q15" s="168" t="s">
        <v>3</v>
      </c>
    </row>
    <row r="16" spans="1:17" ht="14.25" thickTop="1">
      <c r="A16" s="201" t="s">
        <v>58</v>
      </c>
      <c r="B16" s="170">
        <v>22731</v>
      </c>
      <c r="C16" s="170">
        <v>14112</v>
      </c>
      <c r="D16" s="170">
        <v>0</v>
      </c>
      <c r="E16" s="170">
        <v>0</v>
      </c>
      <c r="F16" s="170">
        <v>0</v>
      </c>
      <c r="G16" s="170">
        <v>0</v>
      </c>
      <c r="H16" s="202">
        <v>36843</v>
      </c>
      <c r="I16" s="172">
        <v>0</v>
      </c>
      <c r="J16" s="172">
        <v>0</v>
      </c>
      <c r="K16" s="203">
        <v>36843</v>
      </c>
      <c r="L16" s="174">
        <v>908</v>
      </c>
      <c r="M16" s="174">
        <v>0</v>
      </c>
      <c r="N16" s="175">
        <v>0</v>
      </c>
      <c r="O16" s="176">
        <v>37751</v>
      </c>
      <c r="P16" s="137">
        <v>100</v>
      </c>
      <c r="Q16" s="126">
        <v>2345</v>
      </c>
    </row>
    <row r="17" spans="1:17" ht="13.5">
      <c r="A17" s="204" t="s">
        <v>9</v>
      </c>
      <c r="B17" s="174">
        <v>53950</v>
      </c>
      <c r="C17" s="174">
        <v>32816</v>
      </c>
      <c r="D17" s="174">
        <v>0</v>
      </c>
      <c r="E17" s="174">
        <v>0</v>
      </c>
      <c r="F17" s="174">
        <v>0</v>
      </c>
      <c r="G17" s="174">
        <v>0</v>
      </c>
      <c r="H17" s="205">
        <v>86766</v>
      </c>
      <c r="I17" s="206">
        <v>0</v>
      </c>
      <c r="J17" s="206">
        <v>0</v>
      </c>
      <c r="K17" s="207">
        <v>86766</v>
      </c>
      <c r="L17" s="174">
        <v>0</v>
      </c>
      <c r="M17" s="174">
        <v>0</v>
      </c>
      <c r="N17" s="175">
        <v>0</v>
      </c>
      <c r="O17" s="176">
        <v>88671</v>
      </c>
      <c r="P17" s="138">
        <v>97.85</v>
      </c>
      <c r="Q17" s="90">
        <v>0</v>
      </c>
    </row>
    <row r="18" spans="1:17" ht="13.5">
      <c r="A18" s="208" t="s">
        <v>56</v>
      </c>
      <c r="B18" s="174">
        <v>15383</v>
      </c>
      <c r="C18" s="174">
        <v>22035</v>
      </c>
      <c r="D18" s="174">
        <v>0</v>
      </c>
      <c r="E18" s="174">
        <v>0</v>
      </c>
      <c r="F18" s="174">
        <v>0</v>
      </c>
      <c r="G18" s="174">
        <v>0</v>
      </c>
      <c r="H18" s="209">
        <v>37418</v>
      </c>
      <c r="I18" s="206">
        <v>0</v>
      </c>
      <c r="J18" s="206">
        <v>0</v>
      </c>
      <c r="K18" s="174">
        <v>37418</v>
      </c>
      <c r="L18" s="174">
        <v>0</v>
      </c>
      <c r="M18" s="174">
        <v>0</v>
      </c>
      <c r="N18" s="175">
        <v>0</v>
      </c>
      <c r="O18" s="176">
        <v>38513</v>
      </c>
      <c r="P18" s="135">
        <v>97.15</v>
      </c>
      <c r="Q18" s="90">
        <v>0</v>
      </c>
    </row>
    <row r="19" spans="1:17" ht="13.5">
      <c r="A19" s="177" t="s">
        <v>10</v>
      </c>
      <c r="B19" s="174">
        <v>13611</v>
      </c>
      <c r="C19" s="174">
        <v>8935</v>
      </c>
      <c r="D19" s="174">
        <v>0</v>
      </c>
      <c r="E19" s="174">
        <v>0</v>
      </c>
      <c r="F19" s="174">
        <v>0</v>
      </c>
      <c r="G19" s="174">
        <v>0</v>
      </c>
      <c r="H19" s="178">
        <v>22546</v>
      </c>
      <c r="I19" s="179">
        <v>0</v>
      </c>
      <c r="J19" s="179">
        <v>0</v>
      </c>
      <c r="K19" s="180">
        <v>22546</v>
      </c>
      <c r="L19" s="174">
        <v>443</v>
      </c>
      <c r="M19" s="174">
        <v>0</v>
      </c>
      <c r="N19" s="175">
        <v>0</v>
      </c>
      <c r="O19" s="176">
        <v>22989</v>
      </c>
      <c r="P19" s="139">
        <v>100</v>
      </c>
      <c r="Q19" s="116">
        <v>2320</v>
      </c>
    </row>
    <row r="20" spans="1:17" ht="13.5">
      <c r="A20" s="210" t="s">
        <v>40</v>
      </c>
      <c r="B20" s="211">
        <v>16828</v>
      </c>
      <c r="C20" s="211">
        <v>26858</v>
      </c>
      <c r="D20" s="211">
        <v>0</v>
      </c>
      <c r="E20" s="211">
        <v>0</v>
      </c>
      <c r="F20" s="211">
        <v>0</v>
      </c>
      <c r="G20" s="211">
        <v>0</v>
      </c>
      <c r="H20" s="212">
        <v>43686</v>
      </c>
      <c r="I20" s="179">
        <v>0</v>
      </c>
      <c r="J20" s="179">
        <v>0</v>
      </c>
      <c r="K20" s="213">
        <v>43686</v>
      </c>
      <c r="L20" s="174">
        <v>943</v>
      </c>
      <c r="M20" s="174">
        <v>1</v>
      </c>
      <c r="N20" s="175">
        <v>0</v>
      </c>
      <c r="O20" s="176">
        <v>44630</v>
      </c>
      <c r="P20" s="136">
        <v>100</v>
      </c>
      <c r="Q20" s="116">
        <v>2335</v>
      </c>
    </row>
    <row r="21" spans="1:17" ht="14.25" thickBot="1">
      <c r="A21" s="214" t="s">
        <v>4</v>
      </c>
      <c r="B21" s="215">
        <v>122503</v>
      </c>
      <c r="C21" s="215">
        <v>104756</v>
      </c>
      <c r="D21" s="215">
        <v>0</v>
      </c>
      <c r="E21" s="215">
        <v>0</v>
      </c>
      <c r="F21" s="215">
        <v>0</v>
      </c>
      <c r="G21" s="215">
        <v>0</v>
      </c>
      <c r="H21" s="215">
        <v>227259</v>
      </c>
      <c r="I21" s="216">
        <v>0</v>
      </c>
      <c r="J21" s="216">
        <v>0</v>
      </c>
      <c r="K21" s="215">
        <v>227259</v>
      </c>
      <c r="L21" s="215">
        <v>2294</v>
      </c>
      <c r="M21" s="215">
        <v>1</v>
      </c>
      <c r="N21" s="215">
        <v>0</v>
      </c>
      <c r="O21" s="184">
        <v>232554</v>
      </c>
      <c r="P21" s="217">
        <v>98.7</v>
      </c>
      <c r="Q21" s="218" t="s">
        <v>87</v>
      </c>
    </row>
    <row r="22" spans="1:17" ht="14.25" thickBot="1">
      <c r="A22" s="214" t="s">
        <v>12</v>
      </c>
      <c r="B22" s="215">
        <v>122503</v>
      </c>
      <c r="C22" s="215">
        <v>104756</v>
      </c>
      <c r="D22" s="215">
        <v>0</v>
      </c>
      <c r="E22" s="215">
        <v>0</v>
      </c>
      <c r="F22" s="215">
        <v>0</v>
      </c>
      <c r="G22" s="215">
        <v>0</v>
      </c>
      <c r="H22" s="219">
        <v>227259</v>
      </c>
      <c r="I22" s="220">
        <v>0</v>
      </c>
      <c r="J22" s="220">
        <v>0</v>
      </c>
      <c r="K22" s="219">
        <v>227259</v>
      </c>
      <c r="L22" s="219">
        <v>2294</v>
      </c>
      <c r="M22" s="219">
        <v>1</v>
      </c>
      <c r="N22" s="221">
        <v>0</v>
      </c>
      <c r="O22" s="190">
        <v>232554</v>
      </c>
      <c r="P22" s="222">
        <v>98.71</v>
      </c>
      <c r="Q22" s="192" t="s">
        <v>87</v>
      </c>
    </row>
    <row r="23" spans="1:17" ht="14.25" thickBot="1">
      <c r="A23" s="223" t="s">
        <v>7</v>
      </c>
      <c r="B23" s="224" t="s">
        <v>88</v>
      </c>
      <c r="C23" s="224" t="s">
        <v>88</v>
      </c>
      <c r="D23" s="224" t="s">
        <v>88</v>
      </c>
      <c r="E23" s="220" t="s">
        <v>88</v>
      </c>
      <c r="F23" s="225" t="s">
        <v>88</v>
      </c>
      <c r="G23" s="226" t="s">
        <v>88</v>
      </c>
      <c r="H23" s="30"/>
      <c r="I23" s="30"/>
      <c r="J23" s="30"/>
      <c r="K23" s="30"/>
      <c r="L23" s="30"/>
      <c r="M23" s="30"/>
      <c r="N23" s="30"/>
      <c r="O23" s="30"/>
      <c r="P23" s="227"/>
      <c r="Q23" s="228"/>
    </row>
    <row r="24" spans="1:17" ht="14.25" thickBot="1">
      <c r="A24" s="157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98" t="s">
        <v>8</v>
      </c>
      <c r="Q24" s="199" t="s">
        <v>88</v>
      </c>
    </row>
    <row r="25" spans="1:15" ht="13.5">
      <c r="A25" s="157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</row>
    <row r="26" spans="1:15" ht="13.5">
      <c r="A26" s="157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</row>
    <row r="27" spans="1:15" ht="13.5">
      <c r="A27" s="157"/>
      <c r="B27" s="157" t="s">
        <v>90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</row>
    <row r="28" spans="1:16" ht="14.25" thickBot="1">
      <c r="A28" s="161" t="s">
        <v>57</v>
      </c>
      <c r="B28" s="153" t="s">
        <v>85</v>
      </c>
      <c r="C28" s="157" t="s">
        <v>86</v>
      </c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60"/>
      <c r="O28" s="160"/>
      <c r="P28" s="161" t="s">
        <v>2</v>
      </c>
    </row>
    <row r="29" spans="1:17" ht="52.5" customHeight="1" thickBot="1" thickTop="1">
      <c r="A29" s="162" t="s">
        <v>43</v>
      </c>
      <c r="B29" s="200" t="s">
        <v>77</v>
      </c>
      <c r="C29" s="200" t="s">
        <v>78</v>
      </c>
      <c r="D29" s="200" t="s">
        <v>79</v>
      </c>
      <c r="E29" s="163" t="s">
        <v>80</v>
      </c>
      <c r="F29" s="164"/>
      <c r="G29" s="164"/>
      <c r="H29" s="164" t="s">
        <v>54</v>
      </c>
      <c r="I29" s="164" t="s">
        <v>49</v>
      </c>
      <c r="J29" s="164" t="s">
        <v>50</v>
      </c>
      <c r="K29" s="164" t="s">
        <v>37</v>
      </c>
      <c r="L29" s="164" t="s">
        <v>61</v>
      </c>
      <c r="M29" s="164" t="s">
        <v>62</v>
      </c>
      <c r="N29" s="165" t="s">
        <v>63</v>
      </c>
      <c r="O29" s="166" t="s">
        <v>64</v>
      </c>
      <c r="P29" s="167" t="s">
        <v>65</v>
      </c>
      <c r="Q29" s="168" t="s">
        <v>3</v>
      </c>
    </row>
    <row r="30" spans="1:17" ht="14.25" thickTop="1">
      <c r="A30" s="201" t="s">
        <v>59</v>
      </c>
      <c r="B30" s="170">
        <v>2000</v>
      </c>
      <c r="C30" s="170">
        <v>58000</v>
      </c>
      <c r="D30" s="170">
        <v>4000</v>
      </c>
      <c r="E30" s="170">
        <v>27500</v>
      </c>
      <c r="F30" s="170">
        <v>0</v>
      </c>
      <c r="G30" s="170">
        <v>0</v>
      </c>
      <c r="H30" s="202">
        <v>91500</v>
      </c>
      <c r="I30" s="172">
        <v>0</v>
      </c>
      <c r="J30" s="172">
        <v>0</v>
      </c>
      <c r="K30" s="203">
        <v>91500</v>
      </c>
      <c r="L30" s="174">
        <v>0</v>
      </c>
      <c r="M30" s="174">
        <v>0</v>
      </c>
      <c r="N30" s="175">
        <v>0</v>
      </c>
      <c r="O30" s="176">
        <v>97480</v>
      </c>
      <c r="P30" s="140">
        <v>93.86</v>
      </c>
      <c r="Q30" s="126">
        <v>0</v>
      </c>
    </row>
    <row r="31" spans="1:17" ht="13.5">
      <c r="A31" s="177" t="s">
        <v>13</v>
      </c>
      <c r="B31" s="174">
        <v>1200</v>
      </c>
      <c r="C31" s="174">
        <v>37500</v>
      </c>
      <c r="D31" s="174">
        <v>3000</v>
      </c>
      <c r="E31" s="174">
        <v>16500</v>
      </c>
      <c r="F31" s="174">
        <v>0</v>
      </c>
      <c r="G31" s="174">
        <v>0</v>
      </c>
      <c r="H31" s="178">
        <v>58200</v>
      </c>
      <c r="I31" s="206">
        <v>0</v>
      </c>
      <c r="J31" s="206">
        <v>0</v>
      </c>
      <c r="K31" s="180">
        <v>58200</v>
      </c>
      <c r="L31" s="174">
        <v>0</v>
      </c>
      <c r="M31" s="174">
        <v>0</v>
      </c>
      <c r="N31" s="175">
        <v>0</v>
      </c>
      <c r="O31" s="176">
        <v>63990</v>
      </c>
      <c r="P31" s="141">
        <v>90.95</v>
      </c>
      <c r="Q31" s="90">
        <v>0</v>
      </c>
    </row>
    <row r="32" spans="1:17" ht="13.5">
      <c r="A32" s="177" t="s">
        <v>42</v>
      </c>
      <c r="B32" s="229">
        <v>740</v>
      </c>
      <c r="C32" s="229">
        <v>15244</v>
      </c>
      <c r="D32" s="229">
        <v>1135</v>
      </c>
      <c r="E32" s="229">
        <v>5604</v>
      </c>
      <c r="F32" s="229">
        <v>0</v>
      </c>
      <c r="G32" s="229">
        <v>0</v>
      </c>
      <c r="H32" s="178">
        <v>22723</v>
      </c>
      <c r="I32" s="179">
        <v>0</v>
      </c>
      <c r="J32" s="179">
        <v>0</v>
      </c>
      <c r="K32" s="180">
        <v>22723</v>
      </c>
      <c r="L32" s="174">
        <v>316</v>
      </c>
      <c r="M32" s="174">
        <v>0</v>
      </c>
      <c r="N32" s="175">
        <v>0</v>
      </c>
      <c r="O32" s="176">
        <v>23039</v>
      </c>
      <c r="P32" s="142">
        <v>100</v>
      </c>
      <c r="Q32" s="90">
        <v>2325</v>
      </c>
    </row>
    <row r="33" spans="1:17" ht="13.5">
      <c r="A33" s="214" t="s">
        <v>4</v>
      </c>
      <c r="B33" s="215">
        <v>3940</v>
      </c>
      <c r="C33" s="215">
        <v>110744</v>
      </c>
      <c r="D33" s="215">
        <v>8135</v>
      </c>
      <c r="E33" s="215">
        <v>49604</v>
      </c>
      <c r="F33" s="215">
        <v>0</v>
      </c>
      <c r="G33" s="215">
        <v>0</v>
      </c>
      <c r="H33" s="215">
        <v>172423</v>
      </c>
      <c r="I33" s="216">
        <v>0</v>
      </c>
      <c r="J33" s="216">
        <v>0</v>
      </c>
      <c r="K33" s="215">
        <v>172423</v>
      </c>
      <c r="L33" s="182">
        <v>316</v>
      </c>
      <c r="M33" s="182">
        <v>0</v>
      </c>
      <c r="N33" s="230">
        <v>0</v>
      </c>
      <c r="O33" s="184">
        <v>184509</v>
      </c>
      <c r="P33" s="145">
        <v>93.62</v>
      </c>
      <c r="Q33" s="218" t="s">
        <v>87</v>
      </c>
    </row>
    <row r="34" spans="1:17" ht="13.5">
      <c r="A34" s="177" t="s">
        <v>14</v>
      </c>
      <c r="B34" s="174">
        <v>116</v>
      </c>
      <c r="C34" s="174">
        <v>1947</v>
      </c>
      <c r="D34" s="174">
        <v>181</v>
      </c>
      <c r="E34" s="174">
        <v>863</v>
      </c>
      <c r="F34" s="174">
        <v>0</v>
      </c>
      <c r="G34" s="174">
        <v>0</v>
      </c>
      <c r="H34" s="178">
        <v>3107</v>
      </c>
      <c r="I34" s="206">
        <v>0</v>
      </c>
      <c r="J34" s="206">
        <v>0</v>
      </c>
      <c r="K34" s="180">
        <v>3107</v>
      </c>
      <c r="L34" s="174">
        <v>54</v>
      </c>
      <c r="M34" s="174">
        <v>0</v>
      </c>
      <c r="N34" s="175">
        <v>0</v>
      </c>
      <c r="O34" s="176">
        <v>3161</v>
      </c>
      <c r="P34" s="143">
        <v>100</v>
      </c>
      <c r="Q34" s="90">
        <v>2205</v>
      </c>
    </row>
    <row r="35" spans="1:17" ht="13.5">
      <c r="A35" s="214" t="s">
        <v>15</v>
      </c>
      <c r="B35" s="215">
        <v>116</v>
      </c>
      <c r="C35" s="215">
        <v>1947</v>
      </c>
      <c r="D35" s="215">
        <v>181</v>
      </c>
      <c r="E35" s="215">
        <v>863</v>
      </c>
      <c r="F35" s="215">
        <v>0</v>
      </c>
      <c r="G35" s="215">
        <v>0</v>
      </c>
      <c r="H35" s="215">
        <v>3107</v>
      </c>
      <c r="I35" s="216">
        <v>0</v>
      </c>
      <c r="J35" s="216">
        <v>0</v>
      </c>
      <c r="K35" s="215">
        <v>3107</v>
      </c>
      <c r="L35" s="182">
        <v>54</v>
      </c>
      <c r="M35" s="182">
        <v>0</v>
      </c>
      <c r="N35" s="230">
        <v>0</v>
      </c>
      <c r="O35" s="184">
        <v>3161</v>
      </c>
      <c r="P35" s="145">
        <v>100</v>
      </c>
      <c r="Q35" s="218">
        <v>2205</v>
      </c>
    </row>
    <row r="36" spans="1:17" ht="13.5">
      <c r="A36" s="204" t="s">
        <v>16</v>
      </c>
      <c r="B36" s="174">
        <v>325</v>
      </c>
      <c r="C36" s="174">
        <v>8579</v>
      </c>
      <c r="D36" s="174">
        <v>665</v>
      </c>
      <c r="E36" s="174">
        <v>3376</v>
      </c>
      <c r="F36" s="174">
        <v>0</v>
      </c>
      <c r="G36" s="174">
        <v>0</v>
      </c>
      <c r="H36" s="205">
        <v>12945</v>
      </c>
      <c r="I36" s="206">
        <v>0</v>
      </c>
      <c r="J36" s="206">
        <v>0</v>
      </c>
      <c r="K36" s="207">
        <v>12945</v>
      </c>
      <c r="L36" s="174">
        <v>186</v>
      </c>
      <c r="M36" s="174">
        <v>0</v>
      </c>
      <c r="N36" s="175">
        <v>0</v>
      </c>
      <c r="O36" s="176">
        <v>13131</v>
      </c>
      <c r="P36" s="143">
        <v>100</v>
      </c>
      <c r="Q36" s="90">
        <v>2250</v>
      </c>
    </row>
    <row r="37" spans="1:17" ht="13.5">
      <c r="A37" s="214" t="s">
        <v>17</v>
      </c>
      <c r="B37" s="215">
        <v>325</v>
      </c>
      <c r="C37" s="215">
        <v>8579</v>
      </c>
      <c r="D37" s="215">
        <v>665</v>
      </c>
      <c r="E37" s="215">
        <v>3376</v>
      </c>
      <c r="F37" s="215">
        <v>0</v>
      </c>
      <c r="G37" s="215">
        <v>0</v>
      </c>
      <c r="H37" s="215">
        <v>12945</v>
      </c>
      <c r="I37" s="216">
        <v>0</v>
      </c>
      <c r="J37" s="216">
        <v>0</v>
      </c>
      <c r="K37" s="215">
        <v>12945</v>
      </c>
      <c r="L37" s="182">
        <v>186</v>
      </c>
      <c r="M37" s="182">
        <v>0</v>
      </c>
      <c r="N37" s="230">
        <v>0</v>
      </c>
      <c r="O37" s="184">
        <v>13131</v>
      </c>
      <c r="P37" s="145">
        <v>100</v>
      </c>
      <c r="Q37" s="231">
        <v>2250</v>
      </c>
    </row>
    <row r="38" spans="1:17" ht="13.5">
      <c r="A38" s="232" t="s">
        <v>18</v>
      </c>
      <c r="B38" s="233">
        <v>616</v>
      </c>
      <c r="C38" s="233">
        <v>13157</v>
      </c>
      <c r="D38" s="233">
        <v>1116</v>
      </c>
      <c r="E38" s="233">
        <v>5152</v>
      </c>
      <c r="F38" s="233">
        <v>0</v>
      </c>
      <c r="G38" s="233">
        <v>0</v>
      </c>
      <c r="H38" s="234">
        <v>20041</v>
      </c>
      <c r="I38" s="235">
        <v>0</v>
      </c>
      <c r="J38" s="235">
        <v>0</v>
      </c>
      <c r="K38" s="236">
        <v>20041</v>
      </c>
      <c r="L38" s="174">
        <v>299</v>
      </c>
      <c r="M38" s="174">
        <v>0</v>
      </c>
      <c r="N38" s="175">
        <v>0</v>
      </c>
      <c r="O38" s="176">
        <v>20340</v>
      </c>
      <c r="P38" s="144">
        <v>100</v>
      </c>
      <c r="Q38" s="127">
        <v>2256</v>
      </c>
    </row>
    <row r="39" spans="1:17" ht="13.5">
      <c r="A39" s="204" t="s">
        <v>19</v>
      </c>
      <c r="B39" s="174">
        <v>116</v>
      </c>
      <c r="C39" s="174">
        <v>3289</v>
      </c>
      <c r="D39" s="174">
        <v>203</v>
      </c>
      <c r="E39" s="174">
        <v>1444</v>
      </c>
      <c r="F39" s="174">
        <v>0</v>
      </c>
      <c r="G39" s="174">
        <v>0</v>
      </c>
      <c r="H39" s="205">
        <v>5052</v>
      </c>
      <c r="I39" s="206">
        <v>0</v>
      </c>
      <c r="J39" s="206">
        <v>0</v>
      </c>
      <c r="K39" s="207">
        <v>5052</v>
      </c>
      <c r="L39" s="174">
        <v>93</v>
      </c>
      <c r="M39" s="174">
        <v>0</v>
      </c>
      <c r="N39" s="175">
        <v>0</v>
      </c>
      <c r="O39" s="176">
        <v>5145</v>
      </c>
      <c r="P39" s="141">
        <v>100</v>
      </c>
      <c r="Q39" s="90">
        <v>2220</v>
      </c>
    </row>
    <row r="40" spans="1:17" ht="13.5">
      <c r="A40" s="177" t="s">
        <v>20</v>
      </c>
      <c r="B40" s="229">
        <v>160</v>
      </c>
      <c r="C40" s="229">
        <v>4058</v>
      </c>
      <c r="D40" s="229">
        <v>251</v>
      </c>
      <c r="E40" s="229">
        <v>1781</v>
      </c>
      <c r="F40" s="229">
        <v>0</v>
      </c>
      <c r="G40" s="229">
        <v>0</v>
      </c>
      <c r="H40" s="178">
        <v>6250</v>
      </c>
      <c r="I40" s="179">
        <v>0</v>
      </c>
      <c r="J40" s="179">
        <v>0</v>
      </c>
      <c r="K40" s="180">
        <v>6250</v>
      </c>
      <c r="L40" s="174">
        <v>98</v>
      </c>
      <c r="M40" s="174">
        <v>0</v>
      </c>
      <c r="N40" s="175">
        <v>0</v>
      </c>
      <c r="O40" s="176">
        <v>6348</v>
      </c>
      <c r="P40" s="142">
        <v>100</v>
      </c>
      <c r="Q40" s="116">
        <v>2255</v>
      </c>
    </row>
    <row r="41" spans="1:17" ht="13.5">
      <c r="A41" s="214" t="s">
        <v>11</v>
      </c>
      <c r="B41" s="215">
        <v>892</v>
      </c>
      <c r="C41" s="215">
        <v>20504</v>
      </c>
      <c r="D41" s="215">
        <v>1570</v>
      </c>
      <c r="E41" s="215">
        <v>8377</v>
      </c>
      <c r="F41" s="215">
        <v>0</v>
      </c>
      <c r="G41" s="215">
        <v>0</v>
      </c>
      <c r="H41" s="215">
        <v>31343</v>
      </c>
      <c r="I41" s="216">
        <v>0</v>
      </c>
      <c r="J41" s="216">
        <v>0</v>
      </c>
      <c r="K41" s="215">
        <v>31343</v>
      </c>
      <c r="L41" s="182">
        <v>490</v>
      </c>
      <c r="M41" s="182">
        <v>0</v>
      </c>
      <c r="N41" s="230">
        <v>0</v>
      </c>
      <c r="O41" s="184">
        <v>31833</v>
      </c>
      <c r="P41" s="145">
        <v>100</v>
      </c>
      <c r="Q41" s="218">
        <v>2256</v>
      </c>
    </row>
    <row r="42" spans="1:17" ht="14.25" thickBot="1">
      <c r="A42" s="201" t="s">
        <v>5</v>
      </c>
      <c r="B42" s="203">
        <v>1333</v>
      </c>
      <c r="C42" s="203">
        <v>31030</v>
      </c>
      <c r="D42" s="203">
        <v>2416</v>
      </c>
      <c r="E42" s="203">
        <v>12616</v>
      </c>
      <c r="F42" s="203">
        <v>0</v>
      </c>
      <c r="G42" s="203">
        <v>0</v>
      </c>
      <c r="H42" s="203">
        <v>47395</v>
      </c>
      <c r="I42" s="237">
        <v>0</v>
      </c>
      <c r="J42" s="237">
        <v>0</v>
      </c>
      <c r="K42" s="203">
        <v>47395</v>
      </c>
      <c r="L42" s="173">
        <v>730</v>
      </c>
      <c r="M42" s="173">
        <v>0</v>
      </c>
      <c r="N42" s="238">
        <v>0</v>
      </c>
      <c r="O42" s="239">
        <v>48125</v>
      </c>
      <c r="P42" s="240">
        <v>100</v>
      </c>
      <c r="Q42" s="218">
        <v>2256</v>
      </c>
    </row>
    <row r="43" spans="1:17" ht="14.25" thickBot="1">
      <c r="A43" s="214" t="s">
        <v>21</v>
      </c>
      <c r="B43" s="215">
        <v>5273</v>
      </c>
      <c r="C43" s="215">
        <v>141774</v>
      </c>
      <c r="D43" s="215">
        <v>10551</v>
      </c>
      <c r="E43" s="215">
        <v>62220</v>
      </c>
      <c r="F43" s="215">
        <v>0</v>
      </c>
      <c r="G43" s="215">
        <v>0</v>
      </c>
      <c r="H43" s="219">
        <v>219818</v>
      </c>
      <c r="I43" s="220">
        <v>0</v>
      </c>
      <c r="J43" s="220">
        <v>0</v>
      </c>
      <c r="K43" s="219">
        <v>219818</v>
      </c>
      <c r="L43" s="187">
        <v>1046</v>
      </c>
      <c r="M43" s="187">
        <v>0</v>
      </c>
      <c r="N43" s="189">
        <v>0</v>
      </c>
      <c r="O43" s="190">
        <v>232634</v>
      </c>
      <c r="P43" s="241">
        <v>94.94</v>
      </c>
      <c r="Q43" s="192" t="s">
        <v>87</v>
      </c>
    </row>
    <row r="44" spans="1:17" ht="14.25" thickBot="1">
      <c r="A44" s="223" t="s">
        <v>7</v>
      </c>
      <c r="B44" s="224" t="s">
        <v>88</v>
      </c>
      <c r="C44" s="224" t="s">
        <v>88</v>
      </c>
      <c r="D44" s="224" t="s">
        <v>88</v>
      </c>
      <c r="E44" s="220" t="s">
        <v>88</v>
      </c>
      <c r="F44" s="225" t="s">
        <v>88</v>
      </c>
      <c r="G44" s="226" t="s">
        <v>88</v>
      </c>
      <c r="H44" s="30"/>
      <c r="I44" s="30"/>
      <c r="J44" s="30"/>
      <c r="K44" s="30"/>
      <c r="L44" s="30"/>
      <c r="M44" s="30"/>
      <c r="N44" s="30"/>
      <c r="O44" s="30"/>
      <c r="P44" s="30"/>
      <c r="Q44" s="242"/>
    </row>
    <row r="45" spans="1:17" ht="14.25" thickBot="1">
      <c r="A45" s="157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98" t="s">
        <v>8</v>
      </c>
      <c r="Q45" s="199" t="s">
        <v>88</v>
      </c>
    </row>
    <row r="46" spans="1:16" ht="13.5">
      <c r="A46" s="157"/>
      <c r="B46" s="157"/>
      <c r="C46" s="157"/>
      <c r="D46" s="157"/>
      <c r="E46" s="157"/>
      <c r="F46" s="157"/>
      <c r="G46" s="157"/>
      <c r="H46" s="243" t="s">
        <v>60</v>
      </c>
      <c r="I46" s="157"/>
      <c r="J46" s="157"/>
      <c r="K46" s="157"/>
      <c r="L46" s="157"/>
      <c r="M46" s="157"/>
      <c r="N46" s="157"/>
      <c r="O46" s="157"/>
      <c r="P46" s="30"/>
    </row>
    <row r="47" spans="1:15" ht="13.5">
      <c r="A47" s="157"/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</row>
    <row r="48" spans="1:15" ht="13.5">
      <c r="A48" s="157"/>
      <c r="B48" s="157" t="s">
        <v>91</v>
      </c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</row>
    <row r="49" spans="1:16" ht="14.25" thickBot="1">
      <c r="A49" s="161" t="s">
        <v>67</v>
      </c>
      <c r="B49" s="153" t="s">
        <v>85</v>
      </c>
      <c r="C49" s="157" t="s">
        <v>92</v>
      </c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60"/>
      <c r="O49" s="160"/>
      <c r="P49" s="161" t="s">
        <v>2</v>
      </c>
    </row>
    <row r="50" spans="1:17" ht="52.5" customHeight="1" thickBot="1" thickTop="1">
      <c r="A50" s="162" t="s">
        <v>43</v>
      </c>
      <c r="B50" s="200" t="s">
        <v>81</v>
      </c>
      <c r="C50" s="200" t="s">
        <v>82</v>
      </c>
      <c r="D50" s="163" t="s">
        <v>83</v>
      </c>
      <c r="E50" s="163"/>
      <c r="F50" s="164"/>
      <c r="G50" s="164"/>
      <c r="H50" s="164" t="s">
        <v>54</v>
      </c>
      <c r="I50" s="164" t="s">
        <v>49</v>
      </c>
      <c r="J50" s="164" t="s">
        <v>50</v>
      </c>
      <c r="K50" s="164" t="s">
        <v>37</v>
      </c>
      <c r="L50" s="164" t="s">
        <v>61</v>
      </c>
      <c r="M50" s="164" t="s">
        <v>62</v>
      </c>
      <c r="N50" s="165" t="s">
        <v>63</v>
      </c>
      <c r="O50" s="166" t="s">
        <v>64</v>
      </c>
      <c r="P50" s="167" t="s">
        <v>65</v>
      </c>
      <c r="Q50" s="168" t="s">
        <v>3</v>
      </c>
    </row>
    <row r="51" spans="1:17" ht="14.25" thickTop="1">
      <c r="A51" s="201" t="s">
        <v>27</v>
      </c>
      <c r="B51" s="170">
        <v>0</v>
      </c>
      <c r="C51" s="170">
        <v>0</v>
      </c>
      <c r="D51" s="170">
        <v>0</v>
      </c>
      <c r="E51" s="170">
        <v>0</v>
      </c>
      <c r="F51" s="170">
        <v>0</v>
      </c>
      <c r="G51" s="170">
        <v>0</v>
      </c>
      <c r="H51" s="203">
        <v>0</v>
      </c>
      <c r="I51" s="172">
        <v>0</v>
      </c>
      <c r="J51" s="172">
        <v>0</v>
      </c>
      <c r="K51" s="203">
        <v>0</v>
      </c>
      <c r="L51" s="174">
        <v>0</v>
      </c>
      <c r="M51" s="174">
        <v>0</v>
      </c>
      <c r="N51" s="175">
        <v>0</v>
      </c>
      <c r="O51" s="176">
        <v>59490</v>
      </c>
      <c r="P51" s="140">
        <v>0</v>
      </c>
      <c r="Q51" s="126">
        <v>0</v>
      </c>
    </row>
    <row r="52" spans="1:17" ht="13.5">
      <c r="A52" s="204" t="s">
        <v>28</v>
      </c>
      <c r="B52" s="174">
        <v>5196</v>
      </c>
      <c r="C52" s="174">
        <v>1050</v>
      </c>
      <c r="D52" s="174">
        <v>3186</v>
      </c>
      <c r="E52" s="174">
        <v>0</v>
      </c>
      <c r="F52" s="174">
        <v>0</v>
      </c>
      <c r="G52" s="174">
        <v>0</v>
      </c>
      <c r="H52" s="207">
        <v>9432</v>
      </c>
      <c r="I52" s="206">
        <v>0</v>
      </c>
      <c r="J52" s="206">
        <v>0</v>
      </c>
      <c r="K52" s="207">
        <v>9432</v>
      </c>
      <c r="L52" s="174">
        <v>289</v>
      </c>
      <c r="M52" s="174">
        <v>0</v>
      </c>
      <c r="N52" s="175">
        <v>0</v>
      </c>
      <c r="O52" s="176">
        <v>9721</v>
      </c>
      <c r="P52" s="141">
        <v>100</v>
      </c>
      <c r="Q52" s="90">
        <v>2120</v>
      </c>
    </row>
    <row r="53" spans="1:17" ht="13.5">
      <c r="A53" s="204" t="s">
        <v>29</v>
      </c>
      <c r="B53" s="174">
        <v>0</v>
      </c>
      <c r="C53" s="174">
        <v>0</v>
      </c>
      <c r="D53" s="174">
        <v>0</v>
      </c>
      <c r="E53" s="174">
        <v>0</v>
      </c>
      <c r="F53" s="174">
        <v>0</v>
      </c>
      <c r="G53" s="174">
        <v>0</v>
      </c>
      <c r="H53" s="207">
        <v>0</v>
      </c>
      <c r="I53" s="206">
        <v>0</v>
      </c>
      <c r="J53" s="206">
        <v>0</v>
      </c>
      <c r="K53" s="207">
        <v>0</v>
      </c>
      <c r="L53" s="174">
        <v>0</v>
      </c>
      <c r="M53" s="174">
        <v>0</v>
      </c>
      <c r="N53" s="175">
        <v>0</v>
      </c>
      <c r="O53" s="176">
        <v>0</v>
      </c>
      <c r="P53" s="141">
        <v>0</v>
      </c>
      <c r="Q53" s="90">
        <v>0</v>
      </c>
    </row>
    <row r="54" spans="1:17" ht="13.5">
      <c r="A54" s="177" t="s">
        <v>30</v>
      </c>
      <c r="B54" s="174">
        <v>6396</v>
      </c>
      <c r="C54" s="174">
        <v>767</v>
      </c>
      <c r="D54" s="174">
        <v>3249</v>
      </c>
      <c r="E54" s="174">
        <v>0</v>
      </c>
      <c r="F54" s="174">
        <v>0</v>
      </c>
      <c r="G54" s="174">
        <v>0</v>
      </c>
      <c r="H54" s="180">
        <v>10412</v>
      </c>
      <c r="I54" s="206">
        <v>0</v>
      </c>
      <c r="J54" s="206">
        <v>0</v>
      </c>
      <c r="K54" s="180">
        <v>10412</v>
      </c>
      <c r="L54" s="174">
        <v>0</v>
      </c>
      <c r="M54" s="174">
        <v>0</v>
      </c>
      <c r="N54" s="175">
        <v>0</v>
      </c>
      <c r="O54" s="176">
        <v>10741</v>
      </c>
      <c r="P54" s="141">
        <v>96.93</v>
      </c>
      <c r="Q54" s="90">
        <v>0</v>
      </c>
    </row>
    <row r="55" spans="1:17" ht="13.5">
      <c r="A55" s="177" t="s">
        <v>41</v>
      </c>
      <c r="B55" s="174">
        <v>17318</v>
      </c>
      <c r="C55" s="174">
        <v>2228</v>
      </c>
      <c r="D55" s="174">
        <v>10004</v>
      </c>
      <c r="E55" s="174">
        <v>0</v>
      </c>
      <c r="F55" s="174">
        <v>0</v>
      </c>
      <c r="G55" s="174">
        <v>0</v>
      </c>
      <c r="H55" s="180">
        <v>29550</v>
      </c>
      <c r="I55" s="179">
        <v>0</v>
      </c>
      <c r="J55" s="179">
        <v>0</v>
      </c>
      <c r="K55" s="180">
        <v>29550</v>
      </c>
      <c r="L55" s="174">
        <v>1061</v>
      </c>
      <c r="M55" s="174">
        <v>0</v>
      </c>
      <c r="N55" s="175">
        <v>2</v>
      </c>
      <c r="O55" s="176">
        <v>30613</v>
      </c>
      <c r="P55" s="142">
        <v>100</v>
      </c>
      <c r="Q55" s="90">
        <v>2340</v>
      </c>
    </row>
    <row r="56" spans="1:17" ht="13.5">
      <c r="A56" s="214" t="s">
        <v>4</v>
      </c>
      <c r="B56" s="215">
        <v>28910</v>
      </c>
      <c r="C56" s="215">
        <v>4045</v>
      </c>
      <c r="D56" s="215">
        <v>16439</v>
      </c>
      <c r="E56" s="215">
        <v>0</v>
      </c>
      <c r="F56" s="215">
        <v>0</v>
      </c>
      <c r="G56" s="215">
        <v>0</v>
      </c>
      <c r="H56" s="215">
        <v>49394</v>
      </c>
      <c r="I56" s="216">
        <v>0</v>
      </c>
      <c r="J56" s="216">
        <v>0</v>
      </c>
      <c r="K56" s="215">
        <v>49394</v>
      </c>
      <c r="L56" s="215">
        <v>1350</v>
      </c>
      <c r="M56" s="215">
        <v>0</v>
      </c>
      <c r="N56" s="215">
        <v>2</v>
      </c>
      <c r="O56" s="184">
        <v>110565</v>
      </c>
      <c r="P56" s="145">
        <v>45.89</v>
      </c>
      <c r="Q56" s="231" t="s">
        <v>87</v>
      </c>
    </row>
    <row r="57" spans="1:17" ht="13.5">
      <c r="A57" s="232" t="s">
        <v>22</v>
      </c>
      <c r="B57" s="233">
        <v>3918</v>
      </c>
      <c r="C57" s="233">
        <v>664</v>
      </c>
      <c r="D57" s="233">
        <v>2835</v>
      </c>
      <c r="E57" s="233">
        <v>0</v>
      </c>
      <c r="F57" s="233">
        <v>0</v>
      </c>
      <c r="G57" s="233">
        <v>0</v>
      </c>
      <c r="H57" s="234">
        <v>7417</v>
      </c>
      <c r="I57" s="235">
        <v>0</v>
      </c>
      <c r="J57" s="235">
        <v>0</v>
      </c>
      <c r="K57" s="236">
        <v>7417</v>
      </c>
      <c r="L57" s="174">
        <v>224</v>
      </c>
      <c r="M57" s="174">
        <v>0</v>
      </c>
      <c r="N57" s="175">
        <v>0</v>
      </c>
      <c r="O57" s="176">
        <v>7641</v>
      </c>
      <c r="P57" s="144">
        <v>100</v>
      </c>
      <c r="Q57" s="127">
        <v>2050</v>
      </c>
    </row>
    <row r="58" spans="1:17" ht="13.5">
      <c r="A58" s="204" t="s">
        <v>23</v>
      </c>
      <c r="B58" s="174">
        <v>5420</v>
      </c>
      <c r="C58" s="174">
        <v>915</v>
      </c>
      <c r="D58" s="174">
        <v>4343</v>
      </c>
      <c r="E58" s="174">
        <v>0</v>
      </c>
      <c r="F58" s="174">
        <v>0</v>
      </c>
      <c r="G58" s="174">
        <v>0</v>
      </c>
      <c r="H58" s="205">
        <v>10678</v>
      </c>
      <c r="I58" s="206">
        <v>0</v>
      </c>
      <c r="J58" s="206">
        <v>0</v>
      </c>
      <c r="K58" s="207">
        <v>10678</v>
      </c>
      <c r="L58" s="174">
        <v>263</v>
      </c>
      <c r="M58" s="174">
        <v>0</v>
      </c>
      <c r="N58" s="175">
        <v>0</v>
      </c>
      <c r="O58" s="176">
        <v>10941</v>
      </c>
      <c r="P58" s="141">
        <v>100</v>
      </c>
      <c r="Q58" s="90">
        <v>2140</v>
      </c>
    </row>
    <row r="59" spans="1:17" ht="13.5">
      <c r="A59" s="204" t="s">
        <v>24</v>
      </c>
      <c r="B59" s="229">
        <v>2622</v>
      </c>
      <c r="C59" s="229">
        <v>431</v>
      </c>
      <c r="D59" s="229">
        <v>2471</v>
      </c>
      <c r="E59" s="229">
        <v>0</v>
      </c>
      <c r="F59" s="229">
        <v>0</v>
      </c>
      <c r="G59" s="229">
        <v>0</v>
      </c>
      <c r="H59" s="205">
        <v>5524</v>
      </c>
      <c r="I59" s="179">
        <v>0</v>
      </c>
      <c r="J59" s="179">
        <v>0</v>
      </c>
      <c r="K59" s="207">
        <v>5524</v>
      </c>
      <c r="L59" s="174">
        <v>114</v>
      </c>
      <c r="M59" s="174">
        <v>0</v>
      </c>
      <c r="N59" s="175">
        <v>0</v>
      </c>
      <c r="O59" s="176">
        <v>5638</v>
      </c>
      <c r="P59" s="142">
        <v>100</v>
      </c>
      <c r="Q59" s="116">
        <v>2145</v>
      </c>
    </row>
    <row r="60" spans="1:17" ht="13.5">
      <c r="A60" s="214" t="s">
        <v>25</v>
      </c>
      <c r="B60" s="215">
        <v>11960</v>
      </c>
      <c r="C60" s="215">
        <v>2010</v>
      </c>
      <c r="D60" s="215">
        <v>9649</v>
      </c>
      <c r="E60" s="215">
        <v>0</v>
      </c>
      <c r="F60" s="215">
        <v>0</v>
      </c>
      <c r="G60" s="215">
        <v>0</v>
      </c>
      <c r="H60" s="215">
        <v>23619</v>
      </c>
      <c r="I60" s="216">
        <v>0</v>
      </c>
      <c r="J60" s="216">
        <v>0</v>
      </c>
      <c r="K60" s="215">
        <v>23619</v>
      </c>
      <c r="L60" s="215">
        <v>601</v>
      </c>
      <c r="M60" s="215">
        <v>0</v>
      </c>
      <c r="N60" s="244">
        <v>0</v>
      </c>
      <c r="O60" s="184">
        <v>24220</v>
      </c>
      <c r="P60" s="145">
        <v>100</v>
      </c>
      <c r="Q60" s="231">
        <v>2145</v>
      </c>
    </row>
    <row r="61" spans="1:17" ht="13.5">
      <c r="A61" s="232" t="s">
        <v>31</v>
      </c>
      <c r="B61" s="233">
        <v>3132</v>
      </c>
      <c r="C61" s="233">
        <v>604</v>
      </c>
      <c r="D61" s="233">
        <v>3495</v>
      </c>
      <c r="E61" s="233">
        <v>0</v>
      </c>
      <c r="F61" s="233">
        <v>0</v>
      </c>
      <c r="G61" s="233">
        <v>0</v>
      </c>
      <c r="H61" s="236">
        <v>7231</v>
      </c>
      <c r="I61" s="235">
        <v>0</v>
      </c>
      <c r="J61" s="235">
        <v>0</v>
      </c>
      <c r="K61" s="236">
        <v>7231</v>
      </c>
      <c r="L61" s="174">
        <v>149</v>
      </c>
      <c r="M61" s="174">
        <v>0</v>
      </c>
      <c r="N61" s="175">
        <v>0</v>
      </c>
      <c r="O61" s="176">
        <v>7380</v>
      </c>
      <c r="P61" s="144">
        <v>100</v>
      </c>
      <c r="Q61" s="127">
        <v>2215</v>
      </c>
    </row>
    <row r="62" spans="1:17" ht="13.5">
      <c r="A62" s="204" t="s">
        <v>44</v>
      </c>
      <c r="B62" s="174">
        <v>2012</v>
      </c>
      <c r="C62" s="174">
        <v>294</v>
      </c>
      <c r="D62" s="174">
        <v>2026</v>
      </c>
      <c r="E62" s="174">
        <v>0</v>
      </c>
      <c r="F62" s="174">
        <v>0</v>
      </c>
      <c r="G62" s="174">
        <v>0</v>
      </c>
      <c r="H62" s="207">
        <v>4332</v>
      </c>
      <c r="I62" s="206">
        <v>0</v>
      </c>
      <c r="J62" s="206">
        <v>0</v>
      </c>
      <c r="K62" s="207">
        <v>4332</v>
      </c>
      <c r="L62" s="174">
        <v>74</v>
      </c>
      <c r="M62" s="174">
        <v>0</v>
      </c>
      <c r="N62" s="175">
        <v>0</v>
      </c>
      <c r="O62" s="176">
        <v>4406</v>
      </c>
      <c r="P62" s="141">
        <v>100</v>
      </c>
      <c r="Q62" s="90">
        <v>2200</v>
      </c>
    </row>
    <row r="63" spans="1:17" ht="13.5">
      <c r="A63" s="177" t="s">
        <v>45</v>
      </c>
      <c r="B63" s="174">
        <v>2913</v>
      </c>
      <c r="C63" s="174">
        <v>439</v>
      </c>
      <c r="D63" s="174">
        <v>2006</v>
      </c>
      <c r="E63" s="174">
        <v>0</v>
      </c>
      <c r="F63" s="174">
        <v>0</v>
      </c>
      <c r="G63" s="174">
        <v>0</v>
      </c>
      <c r="H63" s="180">
        <v>5358</v>
      </c>
      <c r="I63" s="206">
        <v>0</v>
      </c>
      <c r="J63" s="206">
        <v>0</v>
      </c>
      <c r="K63" s="180">
        <v>5358</v>
      </c>
      <c r="L63" s="174">
        <v>95</v>
      </c>
      <c r="M63" s="174">
        <v>0</v>
      </c>
      <c r="N63" s="175">
        <v>0</v>
      </c>
      <c r="O63" s="176">
        <v>5453</v>
      </c>
      <c r="P63" s="141">
        <v>100</v>
      </c>
      <c r="Q63" s="90">
        <v>2250</v>
      </c>
    </row>
    <row r="64" spans="1:17" ht="13.5">
      <c r="A64" s="204" t="s">
        <v>46</v>
      </c>
      <c r="B64" s="174">
        <v>4583</v>
      </c>
      <c r="C64" s="174">
        <v>557</v>
      </c>
      <c r="D64" s="174">
        <v>2274</v>
      </c>
      <c r="E64" s="174">
        <v>0</v>
      </c>
      <c r="F64" s="174">
        <v>0</v>
      </c>
      <c r="G64" s="174">
        <v>0</v>
      </c>
      <c r="H64" s="207">
        <v>7414</v>
      </c>
      <c r="I64" s="179">
        <v>0</v>
      </c>
      <c r="J64" s="179">
        <v>0</v>
      </c>
      <c r="K64" s="207">
        <v>7414</v>
      </c>
      <c r="L64" s="174">
        <v>185</v>
      </c>
      <c r="M64" s="174">
        <v>0</v>
      </c>
      <c r="N64" s="175">
        <v>0</v>
      </c>
      <c r="O64" s="176">
        <v>7599</v>
      </c>
      <c r="P64" s="142">
        <v>100</v>
      </c>
      <c r="Q64" s="90">
        <v>2150</v>
      </c>
    </row>
    <row r="65" spans="1:17" ht="13.5">
      <c r="A65" s="214" t="s">
        <v>32</v>
      </c>
      <c r="B65" s="215">
        <v>12640</v>
      </c>
      <c r="C65" s="215">
        <v>1894</v>
      </c>
      <c r="D65" s="215">
        <v>9801</v>
      </c>
      <c r="E65" s="215">
        <v>0</v>
      </c>
      <c r="F65" s="215">
        <v>0</v>
      </c>
      <c r="G65" s="215">
        <v>0</v>
      </c>
      <c r="H65" s="215">
        <v>24335</v>
      </c>
      <c r="I65" s="216">
        <v>0</v>
      </c>
      <c r="J65" s="216">
        <v>0</v>
      </c>
      <c r="K65" s="215">
        <v>24335</v>
      </c>
      <c r="L65" s="215">
        <v>503</v>
      </c>
      <c r="M65" s="215">
        <v>0</v>
      </c>
      <c r="N65" s="244">
        <v>0</v>
      </c>
      <c r="O65" s="184">
        <v>24838</v>
      </c>
      <c r="P65" s="145">
        <v>100</v>
      </c>
      <c r="Q65" s="218">
        <v>2250</v>
      </c>
    </row>
    <row r="66" spans="1:17" ht="13.5">
      <c r="A66" s="232" t="s">
        <v>47</v>
      </c>
      <c r="B66" s="174">
        <v>5111</v>
      </c>
      <c r="C66" s="174">
        <v>843</v>
      </c>
      <c r="D66" s="174">
        <v>2983</v>
      </c>
      <c r="E66" s="174">
        <v>0</v>
      </c>
      <c r="F66" s="174">
        <v>0</v>
      </c>
      <c r="G66" s="174">
        <v>0</v>
      </c>
      <c r="H66" s="236">
        <v>8937</v>
      </c>
      <c r="I66" s="206">
        <v>0</v>
      </c>
      <c r="J66" s="206">
        <v>0</v>
      </c>
      <c r="K66" s="236">
        <v>8937</v>
      </c>
      <c r="L66" s="174">
        <v>241</v>
      </c>
      <c r="M66" s="174">
        <v>0</v>
      </c>
      <c r="N66" s="175">
        <v>0</v>
      </c>
      <c r="O66" s="176">
        <v>9178</v>
      </c>
      <c r="P66" s="145">
        <v>100</v>
      </c>
      <c r="Q66" s="90">
        <v>2152</v>
      </c>
    </row>
    <row r="67" spans="1:17" ht="13.5">
      <c r="A67" s="214" t="s">
        <v>33</v>
      </c>
      <c r="B67" s="215">
        <v>5111</v>
      </c>
      <c r="C67" s="215">
        <v>843</v>
      </c>
      <c r="D67" s="215">
        <v>2983</v>
      </c>
      <c r="E67" s="215">
        <v>0</v>
      </c>
      <c r="F67" s="215">
        <v>0</v>
      </c>
      <c r="G67" s="215">
        <v>0</v>
      </c>
      <c r="H67" s="215">
        <v>8937</v>
      </c>
      <c r="I67" s="216">
        <v>0</v>
      </c>
      <c r="J67" s="216">
        <v>0</v>
      </c>
      <c r="K67" s="215">
        <v>8937</v>
      </c>
      <c r="L67" s="215">
        <v>241</v>
      </c>
      <c r="M67" s="215">
        <v>0</v>
      </c>
      <c r="N67" s="244">
        <v>0</v>
      </c>
      <c r="O67" s="184">
        <v>9178</v>
      </c>
      <c r="P67" s="145">
        <v>100</v>
      </c>
      <c r="Q67" s="231">
        <v>2152</v>
      </c>
    </row>
    <row r="68" spans="1:17" ht="13.5">
      <c r="A68" s="232" t="s">
        <v>34</v>
      </c>
      <c r="B68" s="233">
        <v>2759</v>
      </c>
      <c r="C68" s="233">
        <v>412</v>
      </c>
      <c r="D68" s="233">
        <v>1521</v>
      </c>
      <c r="E68" s="233">
        <v>0</v>
      </c>
      <c r="F68" s="233">
        <v>0</v>
      </c>
      <c r="G68" s="233">
        <v>0</v>
      </c>
      <c r="H68" s="245">
        <v>4692</v>
      </c>
      <c r="I68" s="206">
        <v>0</v>
      </c>
      <c r="J68" s="206">
        <v>0</v>
      </c>
      <c r="K68" s="245">
        <v>4692</v>
      </c>
      <c r="L68" s="174">
        <v>85</v>
      </c>
      <c r="M68" s="174">
        <v>1</v>
      </c>
      <c r="N68" s="175">
        <v>0</v>
      </c>
      <c r="O68" s="176">
        <v>4778</v>
      </c>
      <c r="P68" s="144">
        <v>100</v>
      </c>
      <c r="Q68" s="127">
        <v>2150</v>
      </c>
    </row>
    <row r="69" spans="1:17" ht="13.5">
      <c r="A69" s="204" t="s">
        <v>35</v>
      </c>
      <c r="B69" s="174">
        <v>3462</v>
      </c>
      <c r="C69" s="174">
        <v>457</v>
      </c>
      <c r="D69" s="174">
        <v>1945</v>
      </c>
      <c r="E69" s="174">
        <v>0</v>
      </c>
      <c r="F69" s="174">
        <v>0</v>
      </c>
      <c r="G69" s="174">
        <v>0</v>
      </c>
      <c r="H69" s="246">
        <v>5864</v>
      </c>
      <c r="I69" s="179">
        <v>0</v>
      </c>
      <c r="J69" s="179">
        <v>0</v>
      </c>
      <c r="K69" s="246">
        <v>5864</v>
      </c>
      <c r="L69" s="174">
        <v>127</v>
      </c>
      <c r="M69" s="174">
        <v>0</v>
      </c>
      <c r="N69" s="175">
        <v>0</v>
      </c>
      <c r="O69" s="176">
        <v>5991</v>
      </c>
      <c r="P69" s="142">
        <v>100</v>
      </c>
      <c r="Q69" s="90">
        <v>2150</v>
      </c>
    </row>
    <row r="70" spans="1:17" ht="13.5">
      <c r="A70" s="214" t="s">
        <v>36</v>
      </c>
      <c r="B70" s="215">
        <v>6221</v>
      </c>
      <c r="C70" s="215">
        <v>869</v>
      </c>
      <c r="D70" s="215">
        <v>3466</v>
      </c>
      <c r="E70" s="215">
        <v>0</v>
      </c>
      <c r="F70" s="215">
        <v>0</v>
      </c>
      <c r="G70" s="215">
        <v>0</v>
      </c>
      <c r="H70" s="215">
        <v>10556</v>
      </c>
      <c r="I70" s="216">
        <v>0</v>
      </c>
      <c r="J70" s="216">
        <v>0</v>
      </c>
      <c r="K70" s="215">
        <v>10556</v>
      </c>
      <c r="L70" s="215">
        <v>212</v>
      </c>
      <c r="M70" s="215">
        <v>1</v>
      </c>
      <c r="N70" s="244">
        <v>0</v>
      </c>
      <c r="O70" s="184">
        <v>10769</v>
      </c>
      <c r="P70" s="145">
        <v>100</v>
      </c>
      <c r="Q70" s="218">
        <v>2150</v>
      </c>
    </row>
    <row r="71" spans="1:17" ht="14.25" thickBot="1">
      <c r="A71" s="201" t="s">
        <v>5</v>
      </c>
      <c r="B71" s="203">
        <v>35932</v>
      </c>
      <c r="C71" s="203">
        <v>5616</v>
      </c>
      <c r="D71" s="203">
        <v>25899</v>
      </c>
      <c r="E71" s="203">
        <v>0</v>
      </c>
      <c r="F71" s="203">
        <v>0</v>
      </c>
      <c r="G71" s="203">
        <v>0</v>
      </c>
      <c r="H71" s="203">
        <v>67447</v>
      </c>
      <c r="I71" s="247">
        <v>0</v>
      </c>
      <c r="J71" s="247">
        <v>0</v>
      </c>
      <c r="K71" s="248">
        <v>67447</v>
      </c>
      <c r="L71" s="248">
        <v>1557</v>
      </c>
      <c r="M71" s="248">
        <v>1</v>
      </c>
      <c r="N71" s="248">
        <v>0</v>
      </c>
      <c r="O71" s="249">
        <v>69005</v>
      </c>
      <c r="P71" s="240">
        <v>100</v>
      </c>
      <c r="Q71" s="250">
        <v>2250</v>
      </c>
    </row>
    <row r="72" spans="1:17" ht="14.25" thickBot="1">
      <c r="A72" s="214" t="s">
        <v>26</v>
      </c>
      <c r="B72" s="215">
        <v>64842</v>
      </c>
      <c r="C72" s="215">
        <v>9661</v>
      </c>
      <c r="D72" s="215">
        <v>42338</v>
      </c>
      <c r="E72" s="215">
        <v>0</v>
      </c>
      <c r="F72" s="215">
        <v>0</v>
      </c>
      <c r="G72" s="215">
        <v>0</v>
      </c>
      <c r="H72" s="219">
        <v>116841</v>
      </c>
      <c r="I72" s="220">
        <v>0</v>
      </c>
      <c r="J72" s="220">
        <v>0</v>
      </c>
      <c r="K72" s="219">
        <v>116841</v>
      </c>
      <c r="L72" s="219">
        <v>2907</v>
      </c>
      <c r="M72" s="219">
        <v>1</v>
      </c>
      <c r="N72" s="221">
        <v>2</v>
      </c>
      <c r="O72" s="190">
        <v>187649</v>
      </c>
      <c r="P72" s="241">
        <v>63.82</v>
      </c>
      <c r="Q72" s="192"/>
    </row>
    <row r="73" spans="1:17" ht="14.25" thickBot="1">
      <c r="A73" s="223" t="s">
        <v>7</v>
      </c>
      <c r="B73" s="224"/>
      <c r="C73" s="224"/>
      <c r="D73" s="224"/>
      <c r="E73" s="220" t="s">
        <v>93</v>
      </c>
      <c r="F73" s="225" t="s">
        <v>93</v>
      </c>
      <c r="G73" s="226" t="s">
        <v>93</v>
      </c>
      <c r="H73" s="30"/>
      <c r="I73" s="30"/>
      <c r="J73" s="30"/>
      <c r="K73" s="30"/>
      <c r="L73" s="30"/>
      <c r="M73" s="30"/>
      <c r="N73" s="30"/>
      <c r="O73" s="30"/>
      <c r="P73" s="30"/>
      <c r="Q73" s="228"/>
    </row>
    <row r="74" spans="1:17" ht="14.25" thickBot="1">
      <c r="A74" s="157"/>
      <c r="B74" s="157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98" t="s">
        <v>8</v>
      </c>
      <c r="Q74" s="199"/>
    </row>
    <row r="75" spans="1:15" ht="13.5">
      <c r="A75" s="157"/>
      <c r="B75" s="157"/>
      <c r="C75" s="157"/>
      <c r="D75" s="157"/>
      <c r="E75" s="157"/>
      <c r="F75" s="157"/>
      <c r="G75" s="157"/>
      <c r="H75" s="243" t="s">
        <v>60</v>
      </c>
      <c r="I75" s="157"/>
      <c r="J75" s="157"/>
      <c r="K75" s="157"/>
      <c r="L75" s="157"/>
      <c r="M75" s="157"/>
      <c r="N75" s="157"/>
      <c r="O75" s="157"/>
    </row>
    <row r="76" spans="1:15" ht="13.5">
      <c r="A76" s="157"/>
      <c r="B76" s="157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</row>
  </sheetData>
  <sheetProtection/>
  <dataValidations count="1">
    <dataValidation allowBlank="1" showInputMessage="1" showErrorMessage="1" imeMode="disabled" sqref="B14 B28 B3 B49"/>
  </dataValidations>
  <printOptions horizontalCentered="1"/>
  <pageMargins left="0.3937007874015748" right="0.3937007874015748" top="0.5905511811023623" bottom="0.3937007874015748" header="0.1968503937007874" footer="0.1968503937007874"/>
  <pageSetup horizontalDpi="600" verticalDpi="600" orientation="landscape" paperSize="9" scale="73" r:id="rId1"/>
  <headerFooter alignWithMargins="0">
    <oddFooter>&amp;C&amp;P/&amp;N</oddFooter>
  </headerFooter>
  <rowBreaks count="1" manualBreakCount="1">
    <brk id="4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地域振興部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k160040</dc:creator>
  <cp:keywords/>
  <dc:description/>
  <cp:lastModifiedBy>mieken</cp:lastModifiedBy>
  <cp:lastPrinted>2017-10-22T15:34:54Z</cp:lastPrinted>
  <dcterms:created xsi:type="dcterms:W3CDTF">2003-10-02T01:54:46Z</dcterms:created>
  <dcterms:modified xsi:type="dcterms:W3CDTF">2017-10-22T15:35:01Z</dcterms:modified>
  <cp:category/>
  <cp:version/>
  <cp:contentType/>
  <cp:contentStatus/>
</cp:coreProperties>
</file>