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<sst xmlns="http://schemas.openxmlformats.org/spreadsheetml/2006/main" count="306" uniqueCount="87">
  <si>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</si>
  <si>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</si>
  <si>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</si>
  <si>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</si>
  <si>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</si>
  <si>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</si>
  <si>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</si>
  <si>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</si>
  <si>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</si>
  <si>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</si>
  <si>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</si>
  <si>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</si>
  <si>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</si>
  <si>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</si>
  <si>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</si>
  <si>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</si>
  <si>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</si>
  <si>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</si>
  <si>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</si>
  <si>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</si>
  <si>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</si>
  <si>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</si>
  <si>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</si>
  <si>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</si>
  <si>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</si>
  <si>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</si>
  <si>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</si>
  <si>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</si>
  <si>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</si>
  <si>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</si>
  <si>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</si>
  <si>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</si>
  <si>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</si>
  <si>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</si>
  <si>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</si>
  <si>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</si>
  <si>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</si>
  <si>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</si>
  <si>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</si>
  <si>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</si>
  <si>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</si>
  <si>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</si>
  <si>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</si>
  <si>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</si>
  <si>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</si>
  <si>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</si>
  <si>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</si>
  <si>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</si>
  <si>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</si>
  <si>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</si>
  <si>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</si>
  <si>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</si>
  <si>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</si>
  <si>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</si>
  <si>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</si>
  <si>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</si>
  <si>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</si>
  <si>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</si>
  <si>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</si>
  <si>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</si>
  <si>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</si>
  <si>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</si>
  <si>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</si>
  <si>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</si>
  <si>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</si>
  <si>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</si>
  <si>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</si>
  <si>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</si>
  <si>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</si>
  <si>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</si>
  <si>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繰出金の状況・法適用（増減額）</t>
  </si>
  <si>
    <t>繰出金の状況・法適用（増減率）</t>
  </si>
  <si>
    <t>繰出金の状況・法適用（当年度）</t>
  </si>
  <si>
    <t>工業用水</t>
  </si>
  <si>
    <t>宅地造成</t>
  </si>
  <si>
    <t>介護サービス</t>
  </si>
  <si>
    <t>事        業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</si>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</sst>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442347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5902818</v>
      </c>
      <c r="O6" s="31">
        <v>350000</v>
      </c>
      <c r="P6" s="31">
        <v>0</v>
      </c>
      <c r="Q6" s="31">
        <v>0</v>
      </c>
      <c r="R6" s="31">
        <v>0</v>
      </c>
      <c r="S6" s="31">
        <v>0</v>
      </c>
      <c r="T6" s="31">
        <v>6695165</v>
      </c>
      <c r="U6" s="28"/>
      <c r="V6" s="36">
        <v>67583347</v>
      </c>
      <c r="W6" s="37">
        <v>4153927</v>
      </c>
      <c r="X6" s="43">
        <f>ROUND(T6/V6*100,1)</f>
        <v>9.9</v>
      </c>
    </row>
    <row r="7" spans="2:24" ht="21" customHeight="1">
      <c r="B7" s="22" t="s">
        <v>25</v>
      </c>
      <c r="C7" s="32">
        <v>33924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1308168</v>
      </c>
      <c r="J7" s="32">
        <v>0</v>
      </c>
      <c r="K7" s="32">
        <v>0</v>
      </c>
      <c r="L7" s="32">
        <v>0</v>
      </c>
      <c r="M7" s="32">
        <v>0</v>
      </c>
      <c r="N7" s="32">
        <v>6645082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7987174</v>
      </c>
      <c r="U7" s="28"/>
      <c r="V7" s="38">
        <v>77014266</v>
      </c>
      <c r="W7" s="38">
        <v>62558</v>
      </c>
      <c r="X7" s="43">
        <f aca="true" t="shared" si="0" ref="X7:X37">ROUND(T7/V7*100,1)</f>
        <v>10.4</v>
      </c>
    </row>
    <row r="8" spans="2:24" ht="21" customHeight="1">
      <c r="B8" s="22" t="s">
        <v>26</v>
      </c>
      <c r="C8" s="32">
        <v>71037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3603181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5474218</v>
      </c>
      <c r="U8" s="28"/>
      <c r="V8" s="38">
        <v>29948897</v>
      </c>
      <c r="W8" s="38">
        <v>1948719</v>
      </c>
      <c r="X8" s="43">
        <f t="shared" si="0"/>
        <v>18.3</v>
      </c>
    </row>
    <row r="9" spans="2:24" ht="21" customHeight="1">
      <c r="B9" s="22" t="s">
        <v>27</v>
      </c>
      <c r="C9" s="32">
        <v>130092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924058</v>
      </c>
      <c r="J9" s="32">
        <v>0</v>
      </c>
      <c r="K9" s="32">
        <v>0</v>
      </c>
      <c r="L9" s="32">
        <v>0</v>
      </c>
      <c r="M9" s="32">
        <v>0</v>
      </c>
      <c r="N9" s="32">
        <v>2869591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3923741</v>
      </c>
      <c r="U9" s="28"/>
      <c r="V9" s="38">
        <v>40378666</v>
      </c>
      <c r="W9" s="38">
        <v>2638572</v>
      </c>
      <c r="X9" s="43">
        <f t="shared" si="0"/>
        <v>9.7</v>
      </c>
    </row>
    <row r="10" spans="2:24" ht="21" customHeight="1">
      <c r="B10" s="22" t="s">
        <v>28</v>
      </c>
      <c r="C10" s="32">
        <v>45627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1716822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1762449</v>
      </c>
      <c r="U10" s="28"/>
      <c r="V10" s="38">
        <v>30124126</v>
      </c>
      <c r="W10" s="38">
        <v>2055881</v>
      </c>
      <c r="X10" s="43">
        <f t="shared" si="0"/>
        <v>5.9</v>
      </c>
    </row>
    <row r="11" spans="2:24" ht="21" customHeight="1">
      <c r="B11" s="22" t="s">
        <v>29</v>
      </c>
      <c r="C11" s="32">
        <v>25779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2682326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2708105</v>
      </c>
      <c r="U11" s="28"/>
      <c r="V11" s="38">
        <v>37742834</v>
      </c>
      <c r="W11" s="38">
        <v>2149594</v>
      </c>
      <c r="X11" s="43">
        <f t="shared" si="0"/>
        <v>7.2</v>
      </c>
    </row>
    <row r="12" spans="2:24" ht="21" customHeight="1">
      <c r="B12" s="22" t="s">
        <v>30</v>
      </c>
      <c r="C12" s="32">
        <v>123260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1422202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1545462</v>
      </c>
      <c r="U12" s="28"/>
      <c r="V12" s="38">
        <v>15872395</v>
      </c>
      <c r="W12" s="38">
        <v>1244498</v>
      </c>
      <c r="X12" s="43">
        <f t="shared" si="0"/>
        <v>9.7</v>
      </c>
    </row>
    <row r="13" spans="2:24" ht="21" customHeight="1">
      <c r="B13" s="22" t="s">
        <v>31</v>
      </c>
      <c r="C13" s="32">
        <v>18882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475000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493882</v>
      </c>
      <c r="U13" s="28"/>
      <c r="V13" s="38">
        <v>5838035</v>
      </c>
      <c r="W13" s="38">
        <v>305209</v>
      </c>
      <c r="X13" s="43">
        <f t="shared" si="0"/>
        <v>8.5</v>
      </c>
    </row>
    <row r="14" spans="2:24" ht="21" customHeight="1">
      <c r="B14" s="22" t="s">
        <v>32</v>
      </c>
      <c r="C14" s="32">
        <v>6667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273837</v>
      </c>
      <c r="J14" s="32">
        <v>0</v>
      </c>
      <c r="K14" s="32">
        <v>0</v>
      </c>
      <c r="L14" s="32">
        <v>0</v>
      </c>
      <c r="M14" s="32">
        <v>0</v>
      </c>
      <c r="N14" s="32">
        <v>461000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741504</v>
      </c>
      <c r="U14" s="28"/>
      <c r="V14" s="38">
        <v>13168471</v>
      </c>
      <c r="W14" s="38">
        <v>586129</v>
      </c>
      <c r="X14" s="43">
        <f t="shared" si="0"/>
        <v>5.6</v>
      </c>
    </row>
    <row r="15" spans="2:24" ht="21" customHeight="1">
      <c r="B15" s="22" t="s">
        <v>33</v>
      </c>
      <c r="C15" s="32">
        <v>49932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49932</v>
      </c>
      <c r="U15" s="28"/>
      <c r="V15" s="38">
        <v>6396175</v>
      </c>
      <c r="W15" s="38">
        <v>362734</v>
      </c>
      <c r="X15" s="43">
        <f t="shared" si="0"/>
        <v>0.8</v>
      </c>
    </row>
    <row r="16" spans="2:24" ht="21" customHeight="1">
      <c r="B16" s="22" t="s">
        <v>34</v>
      </c>
      <c r="C16" s="32">
        <v>133026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173776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306802</v>
      </c>
      <c r="U16" s="28"/>
      <c r="V16" s="38">
        <v>6979798</v>
      </c>
      <c r="W16" s="38">
        <v>307396</v>
      </c>
      <c r="X16" s="43">
        <f t="shared" si="0"/>
        <v>4.4</v>
      </c>
    </row>
    <row r="17" spans="2:24" ht="21" customHeight="1">
      <c r="B17" s="23" t="s">
        <v>55</v>
      </c>
      <c r="C17" s="33">
        <v>163982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163982</v>
      </c>
      <c r="U17" s="28"/>
      <c r="V17" s="39">
        <v>13097392</v>
      </c>
      <c r="W17" s="39">
        <v>802390</v>
      </c>
      <c r="X17" s="43">
        <f t="shared" si="0"/>
        <v>1.3</v>
      </c>
    </row>
    <row r="18" spans="2:24" ht="21" customHeight="1">
      <c r="B18" s="22" t="s">
        <v>56</v>
      </c>
      <c r="C18" s="32">
        <v>3014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461986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465000</v>
      </c>
      <c r="U18" s="29"/>
      <c r="V18" s="38">
        <v>16718564</v>
      </c>
      <c r="W18" s="38">
        <v>793297</v>
      </c>
      <c r="X18" s="43">
        <f t="shared" si="0"/>
        <v>2.8</v>
      </c>
    </row>
    <row r="19" spans="2:24" ht="21" customHeight="1">
      <c r="B19" s="24" t="s">
        <v>57</v>
      </c>
      <c r="C19" s="34">
        <v>405164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501614</v>
      </c>
      <c r="J19" s="34">
        <v>0</v>
      </c>
      <c r="K19" s="34">
        <v>0</v>
      </c>
      <c r="L19" s="34">
        <v>0</v>
      </c>
      <c r="M19" s="34">
        <v>0</v>
      </c>
      <c r="N19" s="34">
        <v>1268212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2174990</v>
      </c>
      <c r="U19" s="28"/>
      <c r="V19" s="40">
        <v>27444763</v>
      </c>
      <c r="W19" s="40">
        <v>1544253</v>
      </c>
      <c r="X19" s="44">
        <f t="shared" si="0"/>
        <v>7.9</v>
      </c>
    </row>
    <row r="20" spans="2:24" ht="21" customHeight="1">
      <c r="B20" s="22" t="s">
        <v>35</v>
      </c>
      <c r="C20" s="32">
        <v>677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677</v>
      </c>
      <c r="U20" s="28"/>
      <c r="V20" s="38">
        <v>2072752</v>
      </c>
      <c r="W20" s="37">
        <v>114177</v>
      </c>
      <c r="X20" s="45">
        <f t="shared" si="0"/>
        <v>0</v>
      </c>
    </row>
    <row r="21" spans="2:24" ht="21" customHeight="1">
      <c r="B21" s="22" t="s">
        <v>36</v>
      </c>
      <c r="C21" s="32">
        <v>14352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14352</v>
      </c>
      <c r="U21" s="28"/>
      <c r="V21" s="38">
        <v>5596866</v>
      </c>
      <c r="W21" s="38">
        <v>506069</v>
      </c>
      <c r="X21" s="43">
        <f t="shared" si="0"/>
        <v>0.3</v>
      </c>
    </row>
    <row r="22" spans="2:24" ht="21" customHeight="1">
      <c r="B22" s="22" t="s">
        <v>37</v>
      </c>
      <c r="C22" s="32">
        <v>26259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633663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659922</v>
      </c>
      <c r="U22" s="28"/>
      <c r="V22" s="38">
        <v>8548103</v>
      </c>
      <c r="W22" s="38">
        <v>600054</v>
      </c>
      <c r="X22" s="43">
        <f t="shared" si="0"/>
        <v>7.7</v>
      </c>
    </row>
    <row r="23" spans="2:24" ht="21" customHeight="1">
      <c r="B23" s="22" t="s">
        <v>38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28"/>
      <c r="V23" s="38">
        <v>2868704</v>
      </c>
      <c r="W23" s="38">
        <v>175536</v>
      </c>
      <c r="X23" s="43">
        <f t="shared" si="0"/>
        <v>0</v>
      </c>
    </row>
    <row r="24" spans="2:24" ht="21" customHeight="1">
      <c r="B24" s="22" t="s">
        <v>39</v>
      </c>
      <c r="C24" s="32">
        <v>47701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47701</v>
      </c>
      <c r="U24" s="28"/>
      <c r="V24" s="38">
        <v>5056082</v>
      </c>
      <c r="W24" s="38">
        <v>0</v>
      </c>
      <c r="X24" s="43">
        <f t="shared" si="0"/>
        <v>0.9</v>
      </c>
    </row>
    <row r="25" spans="2:24" ht="21" customHeight="1">
      <c r="B25" s="22" t="s">
        <v>40</v>
      </c>
      <c r="C25" s="32">
        <v>11212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296335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307547</v>
      </c>
      <c r="U25" s="28"/>
      <c r="V25" s="38">
        <v>5241478</v>
      </c>
      <c r="W25" s="38">
        <v>319790</v>
      </c>
      <c r="X25" s="43">
        <f t="shared" si="0"/>
        <v>5.9</v>
      </c>
    </row>
    <row r="26" spans="2:24" ht="21" customHeight="1">
      <c r="B26" s="22" t="s">
        <v>41</v>
      </c>
      <c r="C26" s="32">
        <v>43407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43407</v>
      </c>
      <c r="U26" s="28"/>
      <c r="V26" s="38">
        <v>5432678</v>
      </c>
      <c r="W26" s="38">
        <v>345365</v>
      </c>
      <c r="X26" s="43">
        <f t="shared" si="0"/>
        <v>0.8</v>
      </c>
    </row>
    <row r="27" spans="2:24" ht="21" customHeight="1">
      <c r="B27" s="22" t="s">
        <v>42</v>
      </c>
      <c r="C27" s="32">
        <v>314804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10752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325556</v>
      </c>
      <c r="U27" s="28"/>
      <c r="V27" s="38">
        <v>4650923</v>
      </c>
      <c r="W27" s="38">
        <v>196981</v>
      </c>
      <c r="X27" s="43">
        <f t="shared" si="0"/>
        <v>7</v>
      </c>
    </row>
    <row r="28" spans="2:24" ht="21" customHeight="1">
      <c r="B28" s="22" t="s">
        <v>43</v>
      </c>
      <c r="C28" s="32">
        <v>1391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87661</v>
      </c>
      <c r="J28" s="32">
        <v>0</v>
      </c>
      <c r="K28" s="32">
        <v>0</v>
      </c>
      <c r="L28" s="32">
        <v>0</v>
      </c>
      <c r="M28" s="32">
        <v>0</v>
      </c>
      <c r="N28" s="32">
        <v>444286</v>
      </c>
      <c r="O28" s="32">
        <v>0</v>
      </c>
      <c r="P28" s="32">
        <v>29790</v>
      </c>
      <c r="Q28" s="32">
        <v>0</v>
      </c>
      <c r="R28" s="32">
        <v>0</v>
      </c>
      <c r="S28" s="32">
        <v>0</v>
      </c>
      <c r="T28" s="32">
        <v>563128</v>
      </c>
      <c r="U28" s="28"/>
      <c r="V28" s="38">
        <v>3999165</v>
      </c>
      <c r="W28" s="38">
        <v>270877</v>
      </c>
      <c r="X28" s="43">
        <f t="shared" si="0"/>
        <v>14.1</v>
      </c>
    </row>
    <row r="29" spans="2:24" ht="21" customHeight="1">
      <c r="B29" s="22" t="s">
        <v>44</v>
      </c>
      <c r="C29" s="32">
        <v>90593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90593</v>
      </c>
      <c r="U29" s="28"/>
      <c r="V29" s="38">
        <v>2646148</v>
      </c>
      <c r="W29" s="38">
        <v>113914</v>
      </c>
      <c r="X29" s="43">
        <f t="shared" si="0"/>
        <v>3.4</v>
      </c>
    </row>
    <row r="30" spans="2:24" ht="21" customHeight="1">
      <c r="B30" s="22" t="s">
        <v>58</v>
      </c>
      <c r="C30" s="32">
        <v>239899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239899</v>
      </c>
      <c r="U30" s="28"/>
      <c r="V30" s="38">
        <v>4518679</v>
      </c>
      <c r="W30" s="38">
        <v>170946</v>
      </c>
      <c r="X30" s="43">
        <f t="shared" si="0"/>
        <v>5.3</v>
      </c>
    </row>
    <row r="31" spans="2:24" ht="21" customHeight="1">
      <c r="B31" s="22" t="s">
        <v>59</v>
      </c>
      <c r="C31" s="32">
        <v>103095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239552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342647</v>
      </c>
      <c r="U31" s="28"/>
      <c r="V31" s="38">
        <v>5816776</v>
      </c>
      <c r="W31" s="38">
        <v>226222</v>
      </c>
      <c r="X31" s="43">
        <f t="shared" si="0"/>
        <v>5.9</v>
      </c>
    </row>
    <row r="32" spans="2:24" ht="21" customHeight="1">
      <c r="B32" s="22" t="s">
        <v>60</v>
      </c>
      <c r="C32" s="32">
        <v>69330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69330</v>
      </c>
      <c r="U32" s="28"/>
      <c r="V32" s="38">
        <v>5949095</v>
      </c>
      <c r="W32" s="38">
        <v>257252</v>
      </c>
      <c r="X32" s="43">
        <f t="shared" si="0"/>
        <v>1.2</v>
      </c>
    </row>
    <row r="33" spans="2:24" ht="21" customHeight="1">
      <c r="B33" s="22" t="s">
        <v>45</v>
      </c>
      <c r="C33" s="32">
        <v>33533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138147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171680</v>
      </c>
      <c r="U33" s="28"/>
      <c r="V33" s="38">
        <v>3131405</v>
      </c>
      <c r="W33" s="38">
        <v>134717</v>
      </c>
      <c r="X33" s="43">
        <f t="shared" si="0"/>
        <v>5.5</v>
      </c>
    </row>
    <row r="34" spans="2:24" ht="21" customHeight="1">
      <c r="B34" s="22" t="s">
        <v>46</v>
      </c>
      <c r="C34" s="32">
        <v>51298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90995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142293</v>
      </c>
      <c r="U34" s="28"/>
      <c r="V34" s="38">
        <v>4037125</v>
      </c>
      <c r="W34" s="38">
        <v>180518</v>
      </c>
      <c r="X34" s="46">
        <f t="shared" si="0"/>
        <v>3.5</v>
      </c>
    </row>
    <row r="35" spans="2:24" ht="21" customHeight="1">
      <c r="B35" s="25" t="s">
        <v>47</v>
      </c>
      <c r="C35" s="35">
        <f>SUM(C6:C19)</f>
        <v>1652733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9143822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23345851</v>
      </c>
      <c r="O35" s="35">
        <f t="shared" si="1"/>
        <v>350000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34492406</v>
      </c>
      <c r="U35" s="28"/>
      <c r="V35" s="35">
        <f>SUM(V6:V19)</f>
        <v>388307729</v>
      </c>
      <c r="W35" s="35">
        <f>SUM(W6:W19)</f>
        <v>18955157</v>
      </c>
      <c r="X35" s="42">
        <f t="shared" si="0"/>
        <v>8.9</v>
      </c>
    </row>
    <row r="36" spans="2:24" ht="21" customHeight="1">
      <c r="B36" s="25" t="s">
        <v>68</v>
      </c>
      <c r="C36" s="35">
        <f aca="true" t="shared" si="2" ref="C36:T36">SUM(C20:C34)</f>
        <v>1047551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567107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1374284</v>
      </c>
      <c r="O36" s="35">
        <f t="shared" si="2"/>
        <v>0</v>
      </c>
      <c r="P36" s="35">
        <f t="shared" si="2"/>
        <v>29790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3018732</v>
      </c>
      <c r="U36" s="30"/>
      <c r="V36" s="35">
        <f>SUM(V20:V34)</f>
        <v>69565979</v>
      </c>
      <c r="W36" s="35">
        <f>SUM(W20:W34)</f>
        <v>3612418</v>
      </c>
      <c r="X36" s="42">
        <f t="shared" si="0"/>
        <v>4.3</v>
      </c>
    </row>
    <row r="37" spans="2:24" ht="21" customHeight="1">
      <c r="B37" s="25" t="s">
        <v>49</v>
      </c>
      <c r="C37" s="35">
        <f aca="true" t="shared" si="3" ref="C37:T37">SUM(C6:C34)</f>
        <v>2700284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9710929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24720135</v>
      </c>
      <c r="O37" s="35">
        <f t="shared" si="3"/>
        <v>350000</v>
      </c>
      <c r="P37" s="35">
        <f t="shared" si="3"/>
        <v>29790</v>
      </c>
      <c r="Q37" s="35">
        <f t="shared" si="3"/>
        <v>0</v>
      </c>
      <c r="R37" s="35">
        <f t="shared" si="3"/>
        <v>0</v>
      </c>
      <c r="S37" s="35">
        <f t="shared" si="3"/>
        <v>0</v>
      </c>
      <c r="T37" s="35">
        <f t="shared" si="3"/>
        <v>37511138</v>
      </c>
      <c r="U37" s="28"/>
      <c r="V37" s="35">
        <f>SUM(V6:V34)</f>
        <v>457873708</v>
      </c>
      <c r="W37" s="35">
        <f>SUM(W6:W34)</f>
        <v>22567575</v>
      </c>
      <c r="X37" s="42">
        <f t="shared" si="0"/>
        <v>8.2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7.3</v>
      </c>
    </row>
    <row r="41" spans="23:24" ht="21" customHeight="1">
      <c r="W41" s="13" t="s">
        <v>48</v>
      </c>
      <c r="X41" s="42">
        <f>ROUND(AVERAGE(X20:X34),1)</f>
        <v>4.1</v>
      </c>
    </row>
    <row r="42" spans="23:24" ht="21" customHeight="1">
      <c r="W42" s="13" t="s">
        <v>49</v>
      </c>
      <c r="X42" s="42">
        <f>ROUND(AVERAGE(X6:X34),1)</f>
        <v>5.7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繰出金の状況・法適用事業等（３０年度決算額）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5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72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73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74</v>
      </c>
      <c r="N4" s="15" t="s">
        <v>11</v>
      </c>
      <c r="O4" s="15" t="s">
        <v>12</v>
      </c>
      <c r="P4" s="15" t="s">
        <v>75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19</v>
      </c>
      <c r="N5" s="12" t="s">
        <v>19</v>
      </c>
      <c r="O5" s="12" t="s">
        <v>19</v>
      </c>
      <c r="P5" s="12" t="s">
        <v>76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381244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5859269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6240513</v>
      </c>
      <c r="U6" s="28"/>
      <c r="V6" s="36">
        <v>66985751</v>
      </c>
      <c r="W6" s="37">
        <v>4042855</v>
      </c>
      <c r="X6" s="43">
        <f>ROUND(T6/V6*100,1)</f>
        <v>9.3</v>
      </c>
    </row>
    <row r="7" spans="2:24" ht="21" customHeight="1">
      <c r="B7" s="22" t="s">
        <v>25</v>
      </c>
      <c r="C7" s="32">
        <v>29996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1151528</v>
      </c>
      <c r="J7" s="32">
        <v>0</v>
      </c>
      <c r="K7" s="32">
        <v>0</v>
      </c>
      <c r="L7" s="32">
        <v>0</v>
      </c>
      <c r="M7" s="32">
        <v>0</v>
      </c>
      <c r="N7" s="32">
        <v>7066695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8248219</v>
      </c>
      <c r="U7" s="28"/>
      <c r="V7" s="38">
        <v>71156916</v>
      </c>
      <c r="W7" s="38">
        <v>108657</v>
      </c>
      <c r="X7" s="43">
        <f aca="true" t="shared" si="0" ref="X7:X34">ROUND(T7/V7*100,1)</f>
        <v>11.6</v>
      </c>
    </row>
    <row r="8" spans="2:24" ht="21" customHeight="1">
      <c r="B8" s="22" t="s">
        <v>26</v>
      </c>
      <c r="C8" s="32">
        <v>87857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2754708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4642565</v>
      </c>
      <c r="U8" s="28"/>
      <c r="V8" s="38">
        <v>29846140</v>
      </c>
      <c r="W8" s="38">
        <v>1980438</v>
      </c>
      <c r="X8" s="43">
        <f t="shared" si="0"/>
        <v>15.6</v>
      </c>
    </row>
    <row r="9" spans="2:24" ht="21" customHeight="1">
      <c r="B9" s="22" t="s">
        <v>27</v>
      </c>
      <c r="C9" s="32">
        <v>126153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923900</v>
      </c>
      <c r="J9" s="32">
        <v>0</v>
      </c>
      <c r="K9" s="32">
        <v>0</v>
      </c>
      <c r="L9" s="32">
        <v>0</v>
      </c>
      <c r="M9" s="32">
        <v>0</v>
      </c>
      <c r="N9" s="32">
        <v>2791395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3841448</v>
      </c>
      <c r="U9" s="28"/>
      <c r="V9" s="38">
        <v>39479299</v>
      </c>
      <c r="W9" s="38">
        <v>2481772</v>
      </c>
      <c r="X9" s="43">
        <f t="shared" si="0"/>
        <v>9.7</v>
      </c>
    </row>
    <row r="10" spans="2:24" ht="21" customHeight="1">
      <c r="B10" s="22" t="s">
        <v>28</v>
      </c>
      <c r="C10" s="32">
        <v>36294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1804810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1841104</v>
      </c>
      <c r="U10" s="28"/>
      <c r="V10" s="38">
        <v>30219981</v>
      </c>
      <c r="W10" s="38">
        <v>2024631</v>
      </c>
      <c r="X10" s="43">
        <f t="shared" si="0"/>
        <v>6.1</v>
      </c>
    </row>
    <row r="11" spans="2:24" ht="21" customHeight="1">
      <c r="B11" s="22" t="s">
        <v>29</v>
      </c>
      <c r="C11" s="32">
        <v>28771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3043719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3072490</v>
      </c>
      <c r="U11" s="28"/>
      <c r="V11" s="38">
        <v>37270784</v>
      </c>
      <c r="W11" s="38">
        <v>2138077</v>
      </c>
      <c r="X11" s="43">
        <f t="shared" si="0"/>
        <v>8.2</v>
      </c>
    </row>
    <row r="12" spans="2:24" ht="21" customHeight="1">
      <c r="B12" s="22" t="s">
        <v>30</v>
      </c>
      <c r="C12" s="32">
        <v>139213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1359205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1498418</v>
      </c>
      <c r="U12" s="28"/>
      <c r="V12" s="38">
        <v>15827319</v>
      </c>
      <c r="W12" s="38">
        <v>1272076</v>
      </c>
      <c r="X12" s="43">
        <f t="shared" si="0"/>
        <v>9.5</v>
      </c>
    </row>
    <row r="13" spans="2:24" ht="21" customHeight="1">
      <c r="B13" s="22" t="s">
        <v>31</v>
      </c>
      <c r="C13" s="32">
        <v>23443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500000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523443</v>
      </c>
      <c r="U13" s="28"/>
      <c r="V13" s="38">
        <v>5847239</v>
      </c>
      <c r="W13" s="38">
        <v>303076</v>
      </c>
      <c r="X13" s="43">
        <f t="shared" si="0"/>
        <v>9</v>
      </c>
    </row>
    <row r="14" spans="2:24" ht="21" customHeight="1">
      <c r="B14" s="22" t="s">
        <v>32</v>
      </c>
      <c r="C14" s="32">
        <v>13265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271617</v>
      </c>
      <c r="J14" s="32">
        <v>0</v>
      </c>
      <c r="K14" s="32">
        <v>0</v>
      </c>
      <c r="L14" s="32">
        <v>0</v>
      </c>
      <c r="M14" s="32">
        <v>0</v>
      </c>
      <c r="N14" s="32">
        <v>398000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682882</v>
      </c>
      <c r="U14" s="28"/>
      <c r="V14" s="38">
        <v>12905926</v>
      </c>
      <c r="W14" s="38">
        <v>746684</v>
      </c>
      <c r="X14" s="43">
        <f t="shared" si="0"/>
        <v>5.3</v>
      </c>
    </row>
    <row r="15" spans="2:24" ht="21" customHeight="1">
      <c r="B15" s="22" t="s">
        <v>33</v>
      </c>
      <c r="C15" s="32">
        <v>46835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46835</v>
      </c>
      <c r="U15" s="28"/>
      <c r="V15" s="38">
        <v>6353247</v>
      </c>
      <c r="W15" s="38">
        <v>365071</v>
      </c>
      <c r="X15" s="43">
        <f t="shared" si="0"/>
        <v>0.7</v>
      </c>
    </row>
    <row r="16" spans="2:24" ht="21" customHeight="1">
      <c r="B16" s="22" t="s">
        <v>34</v>
      </c>
      <c r="C16" s="32">
        <v>168519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172078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340597</v>
      </c>
      <c r="U16" s="28"/>
      <c r="V16" s="38">
        <v>7062501</v>
      </c>
      <c r="W16" s="38">
        <v>318808</v>
      </c>
      <c r="X16" s="43">
        <f t="shared" si="0"/>
        <v>4.8</v>
      </c>
    </row>
    <row r="17" spans="2:24" ht="21" customHeight="1">
      <c r="B17" s="23" t="s">
        <v>77</v>
      </c>
      <c r="C17" s="33">
        <v>147340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147340</v>
      </c>
      <c r="U17" s="28"/>
      <c r="V17" s="39">
        <v>13441009</v>
      </c>
      <c r="W17" s="39">
        <v>569474</v>
      </c>
      <c r="X17" s="43">
        <f t="shared" si="0"/>
        <v>1.1</v>
      </c>
    </row>
    <row r="18" spans="2:24" ht="21" customHeight="1">
      <c r="B18" s="22" t="s">
        <v>78</v>
      </c>
      <c r="C18" s="32">
        <v>2916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506600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509516</v>
      </c>
      <c r="U18" s="29"/>
      <c r="V18" s="38">
        <v>16742141</v>
      </c>
      <c r="W18" s="38">
        <v>832679</v>
      </c>
      <c r="X18" s="43">
        <f t="shared" si="0"/>
        <v>3</v>
      </c>
    </row>
    <row r="19" spans="2:24" ht="21" customHeight="1">
      <c r="B19" s="24" t="s">
        <v>79</v>
      </c>
      <c r="C19" s="34">
        <v>366593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621531</v>
      </c>
      <c r="J19" s="34">
        <v>0</v>
      </c>
      <c r="K19" s="34">
        <v>0</v>
      </c>
      <c r="L19" s="34">
        <v>0</v>
      </c>
      <c r="M19" s="34">
        <v>0</v>
      </c>
      <c r="N19" s="34">
        <v>1202351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2190475</v>
      </c>
      <c r="U19" s="28"/>
      <c r="V19" s="40">
        <v>27750958</v>
      </c>
      <c r="W19" s="40">
        <v>1714918</v>
      </c>
      <c r="X19" s="44">
        <f t="shared" si="0"/>
        <v>7.9</v>
      </c>
    </row>
    <row r="20" spans="2:24" ht="21" customHeight="1">
      <c r="B20" s="22" t="s">
        <v>35</v>
      </c>
      <c r="C20" s="32">
        <v>1283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1283</v>
      </c>
      <c r="U20" s="28"/>
      <c r="V20" s="38">
        <v>2093494</v>
      </c>
      <c r="W20" s="37">
        <v>119445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5579279</v>
      </c>
      <c r="W21" s="38">
        <v>447061</v>
      </c>
      <c r="X21" s="43">
        <f t="shared" si="0"/>
        <v>0</v>
      </c>
    </row>
    <row r="22" spans="2:24" ht="21" customHeight="1">
      <c r="B22" s="22" t="s">
        <v>37</v>
      </c>
      <c r="C22" s="32">
        <v>23999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606161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630160</v>
      </c>
      <c r="U22" s="28"/>
      <c r="V22" s="38">
        <v>8303513</v>
      </c>
      <c r="W22" s="38">
        <v>637516</v>
      </c>
      <c r="X22" s="43">
        <f t="shared" si="0"/>
        <v>7.6</v>
      </c>
    </row>
    <row r="23" spans="2:24" ht="21" customHeight="1">
      <c r="B23" s="22" t="s">
        <v>38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28"/>
      <c r="V23" s="38">
        <v>2830352</v>
      </c>
      <c r="W23" s="38">
        <v>187864</v>
      </c>
      <c r="X23" s="43">
        <f t="shared" si="0"/>
        <v>0</v>
      </c>
    </row>
    <row r="24" spans="2:24" ht="21" customHeight="1">
      <c r="B24" s="22" t="s">
        <v>39</v>
      </c>
      <c r="C24" s="32">
        <v>22810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22810</v>
      </c>
      <c r="U24" s="28"/>
      <c r="V24" s="38">
        <v>5066777</v>
      </c>
      <c r="W24" s="38">
        <v>0</v>
      </c>
      <c r="X24" s="43">
        <f t="shared" si="0"/>
        <v>0.5</v>
      </c>
    </row>
    <row r="25" spans="2:24" ht="21" customHeight="1">
      <c r="B25" s="22" t="s">
        <v>40</v>
      </c>
      <c r="C25" s="32">
        <v>8219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298388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306607</v>
      </c>
      <c r="U25" s="28"/>
      <c r="V25" s="38">
        <v>5322169</v>
      </c>
      <c r="W25" s="38">
        <v>342275</v>
      </c>
      <c r="X25" s="43">
        <f t="shared" si="0"/>
        <v>5.8</v>
      </c>
    </row>
    <row r="26" spans="2:24" ht="21" customHeight="1">
      <c r="B26" s="22" t="s">
        <v>41</v>
      </c>
      <c r="C26" s="32">
        <v>49529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49529</v>
      </c>
      <c r="U26" s="28"/>
      <c r="V26" s="38">
        <v>5293258</v>
      </c>
      <c r="W26" s="38">
        <v>334028</v>
      </c>
      <c r="X26" s="43">
        <f t="shared" si="0"/>
        <v>0.9</v>
      </c>
    </row>
    <row r="27" spans="2:24" ht="21" customHeight="1">
      <c r="B27" s="22" t="s">
        <v>42</v>
      </c>
      <c r="C27" s="32">
        <v>240054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12357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252411</v>
      </c>
      <c r="U27" s="28"/>
      <c r="V27" s="38">
        <v>4578680</v>
      </c>
      <c r="W27" s="38">
        <v>194349</v>
      </c>
      <c r="X27" s="43">
        <f t="shared" si="0"/>
        <v>5.5</v>
      </c>
    </row>
    <row r="28" spans="2:24" ht="21" customHeight="1">
      <c r="B28" s="22" t="s">
        <v>43</v>
      </c>
      <c r="C28" s="32">
        <v>740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77872</v>
      </c>
      <c r="J28" s="32">
        <v>0</v>
      </c>
      <c r="K28" s="32">
        <v>0</v>
      </c>
      <c r="L28" s="32">
        <v>0</v>
      </c>
      <c r="M28" s="32">
        <v>0</v>
      </c>
      <c r="N28" s="32">
        <v>388000</v>
      </c>
      <c r="O28" s="32">
        <v>0</v>
      </c>
      <c r="P28" s="32">
        <v>29215</v>
      </c>
      <c r="Q28" s="32">
        <v>0</v>
      </c>
      <c r="R28" s="32">
        <v>0</v>
      </c>
      <c r="S28" s="32">
        <v>0</v>
      </c>
      <c r="T28" s="32">
        <v>495827</v>
      </c>
      <c r="U28" s="28"/>
      <c r="V28" s="38">
        <v>3947148</v>
      </c>
      <c r="W28" s="38">
        <v>281222</v>
      </c>
      <c r="X28" s="43">
        <f t="shared" si="0"/>
        <v>12.6</v>
      </c>
    </row>
    <row r="29" spans="2:24" ht="21" customHeight="1">
      <c r="B29" s="22" t="s">
        <v>44</v>
      </c>
      <c r="C29" s="32">
        <v>105143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105143</v>
      </c>
      <c r="U29" s="28"/>
      <c r="V29" s="38">
        <v>2605453</v>
      </c>
      <c r="W29" s="38">
        <v>122427</v>
      </c>
      <c r="X29" s="43">
        <f t="shared" si="0"/>
        <v>4</v>
      </c>
    </row>
    <row r="30" spans="2:24" ht="21" customHeight="1">
      <c r="B30" s="22" t="s">
        <v>80</v>
      </c>
      <c r="C30" s="32">
        <v>240000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240000</v>
      </c>
      <c r="U30" s="28"/>
      <c r="V30" s="38">
        <v>4550118</v>
      </c>
      <c r="W30" s="38">
        <v>176787</v>
      </c>
      <c r="X30" s="43">
        <f t="shared" si="0"/>
        <v>5.3</v>
      </c>
    </row>
    <row r="31" spans="2:24" ht="21" customHeight="1">
      <c r="B31" s="22" t="s">
        <v>81</v>
      </c>
      <c r="C31" s="32">
        <v>82265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232420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314685</v>
      </c>
      <c r="U31" s="28"/>
      <c r="V31" s="38">
        <v>5824254</v>
      </c>
      <c r="W31" s="38">
        <v>237344</v>
      </c>
      <c r="X31" s="43">
        <f t="shared" si="0"/>
        <v>5.4</v>
      </c>
    </row>
    <row r="32" spans="2:24" ht="21" customHeight="1">
      <c r="B32" s="22" t="s">
        <v>82</v>
      </c>
      <c r="C32" s="32">
        <v>61865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61865</v>
      </c>
      <c r="U32" s="28"/>
      <c r="V32" s="38">
        <v>6026808</v>
      </c>
      <c r="W32" s="38">
        <v>265492</v>
      </c>
      <c r="X32" s="43">
        <f t="shared" si="0"/>
        <v>1</v>
      </c>
    </row>
    <row r="33" spans="2:24" ht="21" customHeight="1">
      <c r="B33" s="22" t="s">
        <v>45</v>
      </c>
      <c r="C33" s="32">
        <v>49819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140429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190248</v>
      </c>
      <c r="U33" s="28"/>
      <c r="V33" s="38">
        <v>3113605</v>
      </c>
      <c r="W33" s="38">
        <v>138900</v>
      </c>
      <c r="X33" s="43">
        <f t="shared" si="0"/>
        <v>6.1</v>
      </c>
    </row>
    <row r="34" spans="2:24" ht="21" customHeight="1">
      <c r="B34" s="22" t="s">
        <v>46</v>
      </c>
      <c r="C34" s="32">
        <v>39257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90718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129975</v>
      </c>
      <c r="U34" s="28"/>
      <c r="V34" s="38">
        <v>4028080</v>
      </c>
      <c r="W34" s="38">
        <v>188237</v>
      </c>
      <c r="X34" s="46">
        <f t="shared" si="0"/>
        <v>3.2</v>
      </c>
    </row>
    <row r="35" spans="2:24" ht="21" customHeight="1">
      <c r="B35" s="25" t="s">
        <v>47</v>
      </c>
      <c r="C35" s="35">
        <f>SUM(C6:C19)</f>
        <v>1598439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8261167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23966239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33825845</v>
      </c>
      <c r="U35" s="28"/>
      <c r="V35" s="35">
        <f>SUM(V6:V19)</f>
        <v>380889211</v>
      </c>
      <c r="W35" s="35">
        <f>SUM(W6:W19)</f>
        <v>18899216</v>
      </c>
      <c r="X35" s="42">
        <f>ROUND(T35/V35*100,1)</f>
        <v>8.9</v>
      </c>
    </row>
    <row r="36" spans="2:24" ht="21" customHeight="1">
      <c r="B36" s="25" t="s">
        <v>83</v>
      </c>
      <c r="C36" s="35">
        <f aca="true" t="shared" si="2" ref="C36:T36">SUM(C20:C34)</f>
        <v>925683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553796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1292549</v>
      </c>
      <c r="O36" s="35">
        <f t="shared" si="2"/>
        <v>0</v>
      </c>
      <c r="P36" s="35">
        <f t="shared" si="2"/>
        <v>29215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2801243</v>
      </c>
      <c r="U36" s="30"/>
      <c r="V36" s="35">
        <f>SUM(V20:V34)</f>
        <v>69162988</v>
      </c>
      <c r="W36" s="35">
        <f>SUM(W20:W34)</f>
        <v>3672947</v>
      </c>
      <c r="X36" s="42">
        <f>ROUND(T36/V36*100,1)</f>
        <v>4.1</v>
      </c>
    </row>
    <row r="37" spans="2:24" ht="21" customHeight="1">
      <c r="B37" s="25" t="s">
        <v>49</v>
      </c>
      <c r="C37" s="35">
        <f aca="true" t="shared" si="3" ref="C37:T37">SUM(C6:C34)</f>
        <v>2524122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8814963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25258788</v>
      </c>
      <c r="O37" s="35">
        <f t="shared" si="3"/>
        <v>0</v>
      </c>
      <c r="P37" s="35">
        <f t="shared" si="3"/>
        <v>29215</v>
      </c>
      <c r="Q37" s="35">
        <f t="shared" si="3"/>
        <v>0</v>
      </c>
      <c r="R37" s="35">
        <f t="shared" si="3"/>
        <v>0</v>
      </c>
      <c r="S37" s="35">
        <f t="shared" si="3"/>
        <v>0</v>
      </c>
      <c r="T37" s="35">
        <f t="shared" si="3"/>
        <v>36627088</v>
      </c>
      <c r="U37" s="28"/>
      <c r="V37" s="35">
        <f>SUM(V6:V34)</f>
        <v>450052199</v>
      </c>
      <c r="W37" s="35">
        <f>SUM(W6:W34)</f>
        <v>22572163</v>
      </c>
      <c r="X37" s="42">
        <f>ROUND(T37/V37*100,1)</f>
        <v>8.1</v>
      </c>
    </row>
    <row r="38" spans="22:24" ht="21" customHeight="1">
      <c r="V38" s="4"/>
      <c r="W38" s="4"/>
      <c r="X38" s="41" t="s">
        <v>84</v>
      </c>
    </row>
    <row r="39" spans="23:24" ht="21" customHeight="1">
      <c r="W39" t="s">
        <v>85</v>
      </c>
      <c r="X39" s="5" t="s">
        <v>61</v>
      </c>
    </row>
    <row r="40" spans="23:24" ht="21" customHeight="1">
      <c r="W40" s="13" t="s">
        <v>47</v>
      </c>
      <c r="X40" s="42">
        <f>ROUND(AVERAGE(X6:X19),1)</f>
        <v>7.3</v>
      </c>
    </row>
    <row r="41" spans="23:24" ht="21" customHeight="1">
      <c r="W41" s="13" t="s">
        <v>48</v>
      </c>
      <c r="X41" s="42">
        <f>ROUND(AVERAGE(X20:X34),1)</f>
        <v>3.9</v>
      </c>
    </row>
    <row r="42" spans="23:24" ht="21" customHeight="1">
      <c r="W42" s="13" t="s">
        <v>49</v>
      </c>
      <c r="X42" s="42">
        <f>ROUND(AVERAGE(X6:X34),1)</f>
        <v>5.5</v>
      </c>
    </row>
    <row r="43" ht="21" customHeight="1">
      <c r="X43" s="41" t="s">
        <v>86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繰出金の状況・法適用事業等（２９年度決算額）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61103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43549</v>
      </c>
      <c r="O6" s="33">
        <f>+'当年度'!O6-'前年度'!O6</f>
        <v>350000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0</v>
      </c>
      <c r="T6" s="33">
        <f>+'当年度'!T6-'前年度'!T6</f>
        <v>454652</v>
      </c>
      <c r="U6" s="28"/>
      <c r="V6" s="39">
        <f>+'当年度'!V6-'前年度'!V6</f>
        <v>597596</v>
      </c>
      <c r="W6" s="39">
        <f>+'当年度'!W6-'前年度'!W6</f>
        <v>111072</v>
      </c>
      <c r="X6" s="46">
        <f>+'当年度'!X6-'前年度'!X6</f>
        <v>0.5999999999999996</v>
      </c>
    </row>
    <row r="7" spans="2:24" ht="21" customHeight="1">
      <c r="B7" s="22" t="s">
        <v>25</v>
      </c>
      <c r="C7" s="33">
        <f>+'当年度'!C7-'前年度'!C7</f>
        <v>3928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156640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-421613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0</v>
      </c>
      <c r="T7" s="33">
        <f>+'当年度'!T7-'前年度'!T7</f>
        <v>-261045</v>
      </c>
      <c r="U7" s="28"/>
      <c r="V7" s="39">
        <f>+'当年度'!V7-'前年度'!V7</f>
        <v>5857350</v>
      </c>
      <c r="W7" s="39">
        <f>+'当年度'!W7-'前年度'!W7</f>
        <v>-46099</v>
      </c>
      <c r="X7" s="46">
        <f>+'当年度'!X7-'前年度'!X7</f>
        <v>-1.1999999999999993</v>
      </c>
    </row>
    <row r="8" spans="2:24" ht="21" customHeight="1">
      <c r="B8" s="22" t="s">
        <v>26</v>
      </c>
      <c r="C8" s="33">
        <f>+'当年度'!C8-'前年度'!C8</f>
        <v>-16820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848473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0</v>
      </c>
      <c r="T8" s="33">
        <f>+'当年度'!T8-'前年度'!T8</f>
        <v>831653</v>
      </c>
      <c r="U8" s="28"/>
      <c r="V8" s="39">
        <f>+'当年度'!V8-'前年度'!V8</f>
        <v>102757</v>
      </c>
      <c r="W8" s="39">
        <f>+'当年度'!W8-'前年度'!W8</f>
        <v>-31719</v>
      </c>
      <c r="X8" s="46">
        <f>+'当年度'!X8-'前年度'!X8</f>
        <v>2.700000000000001</v>
      </c>
    </row>
    <row r="9" spans="2:24" ht="21" customHeight="1">
      <c r="B9" s="22" t="s">
        <v>27</v>
      </c>
      <c r="C9" s="33">
        <f>+'当年度'!C9-'前年度'!C9</f>
        <v>3939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158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78196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0</v>
      </c>
      <c r="T9" s="33">
        <f>+'当年度'!T9-'前年度'!T9</f>
        <v>82293</v>
      </c>
      <c r="U9" s="28"/>
      <c r="V9" s="39">
        <f>+'当年度'!V9-'前年度'!V9</f>
        <v>899367</v>
      </c>
      <c r="W9" s="39">
        <f>+'当年度'!W9-'前年度'!W9</f>
        <v>156800</v>
      </c>
      <c r="X9" s="46">
        <f>+'当年度'!X9-'前年度'!X9</f>
        <v>0</v>
      </c>
    </row>
    <row r="10" spans="2:24" ht="21" customHeight="1">
      <c r="B10" s="22" t="s">
        <v>28</v>
      </c>
      <c r="C10" s="33">
        <f>+'当年度'!C10-'前年度'!C10</f>
        <v>9333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-87988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-78655</v>
      </c>
      <c r="U10" s="28"/>
      <c r="V10" s="39">
        <f>+'当年度'!V10-'前年度'!V10</f>
        <v>-95855</v>
      </c>
      <c r="W10" s="39">
        <f>+'当年度'!W10-'前年度'!W10</f>
        <v>31250</v>
      </c>
      <c r="X10" s="46">
        <f>+'当年度'!X10-'前年度'!X10</f>
        <v>-0.1999999999999993</v>
      </c>
    </row>
    <row r="11" spans="2:24" ht="21" customHeight="1">
      <c r="B11" s="22" t="s">
        <v>29</v>
      </c>
      <c r="C11" s="33">
        <f>+'当年度'!C11-'前年度'!C11</f>
        <v>-2992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-361393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0</v>
      </c>
      <c r="T11" s="33">
        <f>+'当年度'!T11-'前年度'!T11</f>
        <v>-364385</v>
      </c>
      <c r="U11" s="28"/>
      <c r="V11" s="39">
        <f>+'当年度'!V11-'前年度'!V11</f>
        <v>472050</v>
      </c>
      <c r="W11" s="39">
        <f>+'当年度'!W11-'前年度'!W11</f>
        <v>11517</v>
      </c>
      <c r="X11" s="46">
        <f>+'当年度'!X11-'前年度'!X11</f>
        <v>-0.9999999999999991</v>
      </c>
    </row>
    <row r="12" spans="2:24" ht="21" customHeight="1">
      <c r="B12" s="22" t="s">
        <v>30</v>
      </c>
      <c r="C12" s="33">
        <f>+'当年度'!C12-'前年度'!C12</f>
        <v>-15953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62997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0</v>
      </c>
      <c r="T12" s="33">
        <f>+'当年度'!T12-'前年度'!T12</f>
        <v>47044</v>
      </c>
      <c r="U12" s="28"/>
      <c r="V12" s="39">
        <f>+'当年度'!V12-'前年度'!V12</f>
        <v>45076</v>
      </c>
      <c r="W12" s="39">
        <f>+'当年度'!W12-'前年度'!W12</f>
        <v>-27578</v>
      </c>
      <c r="X12" s="46">
        <f>+'当年度'!X12-'前年度'!X12</f>
        <v>0.1999999999999993</v>
      </c>
    </row>
    <row r="13" spans="2:24" ht="21" customHeight="1">
      <c r="B13" s="22" t="s">
        <v>31</v>
      </c>
      <c r="C13" s="33">
        <f>+'当年度'!C13-'前年度'!C13</f>
        <v>-4561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-25000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0</v>
      </c>
      <c r="T13" s="33">
        <f>+'当年度'!T13-'前年度'!T13</f>
        <v>-29561</v>
      </c>
      <c r="U13" s="28"/>
      <c r="V13" s="39">
        <f>+'当年度'!V13-'前年度'!V13</f>
        <v>-9204</v>
      </c>
      <c r="W13" s="39">
        <f>+'当年度'!W13-'前年度'!W13</f>
        <v>2133</v>
      </c>
      <c r="X13" s="46">
        <f>+'当年度'!X13-'前年度'!X13</f>
        <v>-0.5</v>
      </c>
    </row>
    <row r="14" spans="2:24" ht="21" customHeight="1">
      <c r="B14" s="22" t="s">
        <v>32</v>
      </c>
      <c r="C14" s="33">
        <f>+'当年度'!C14-'前年度'!C14</f>
        <v>-6598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2220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63000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0</v>
      </c>
      <c r="T14" s="33">
        <f>+'当年度'!T14-'前年度'!T14</f>
        <v>58622</v>
      </c>
      <c r="U14" s="28"/>
      <c r="V14" s="39">
        <f>+'当年度'!V14-'前年度'!V14</f>
        <v>262545</v>
      </c>
      <c r="W14" s="39">
        <f>+'当年度'!W14-'前年度'!W14</f>
        <v>-160555</v>
      </c>
      <c r="X14" s="46">
        <f>+'当年度'!X14-'前年度'!X14</f>
        <v>0.2999999999999998</v>
      </c>
    </row>
    <row r="15" spans="2:24" ht="21" customHeight="1">
      <c r="B15" s="22" t="s">
        <v>33</v>
      </c>
      <c r="C15" s="33">
        <f>+'当年度'!C15-'前年度'!C15</f>
        <v>3097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0</v>
      </c>
      <c r="T15" s="33">
        <f>+'当年度'!T15-'前年度'!T15</f>
        <v>3097</v>
      </c>
      <c r="U15" s="28"/>
      <c r="V15" s="39">
        <f>+'当年度'!V15-'前年度'!V15</f>
        <v>42928</v>
      </c>
      <c r="W15" s="39">
        <f>+'当年度'!W15-'前年度'!W15</f>
        <v>-2337</v>
      </c>
      <c r="X15" s="46">
        <f>+'当年度'!X15-'前年度'!X15</f>
        <v>0.10000000000000009</v>
      </c>
    </row>
    <row r="16" spans="2:24" ht="21" customHeight="1">
      <c r="B16" s="22" t="s">
        <v>34</v>
      </c>
      <c r="C16" s="33">
        <f>+'当年度'!C16-'前年度'!C16</f>
        <v>-35493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1698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0</v>
      </c>
      <c r="T16" s="33">
        <f>+'当年度'!T16-'前年度'!T16</f>
        <v>-33795</v>
      </c>
      <c r="U16" s="28"/>
      <c r="V16" s="39">
        <f>+'当年度'!V16-'前年度'!V16</f>
        <v>-82703</v>
      </c>
      <c r="W16" s="39">
        <f>+'当年度'!W16-'前年度'!W16</f>
        <v>-11412</v>
      </c>
      <c r="X16" s="46">
        <f>+'当年度'!X16-'前年度'!X16</f>
        <v>-0.39999999999999947</v>
      </c>
    </row>
    <row r="17" spans="2:24" ht="21" customHeight="1">
      <c r="B17" s="23" t="s">
        <v>55</v>
      </c>
      <c r="C17" s="33">
        <f>+'当年度'!C17-'前年度'!C17</f>
        <v>16642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16642</v>
      </c>
      <c r="U17" s="28"/>
      <c r="V17" s="39">
        <f>+'当年度'!V17-'前年度'!V17</f>
        <v>-343617</v>
      </c>
      <c r="W17" s="39">
        <f>+'当年度'!W17-'前年度'!W17</f>
        <v>232916</v>
      </c>
      <c r="X17" s="46">
        <f>+'当年度'!X17-'前年度'!X17</f>
        <v>0.19999999999999996</v>
      </c>
    </row>
    <row r="18" spans="2:24" ht="21" customHeight="1">
      <c r="B18" s="22" t="s">
        <v>56</v>
      </c>
      <c r="C18" s="32">
        <f>+'当年度'!C18-'前年度'!C18</f>
        <v>98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-44614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0</v>
      </c>
      <c r="T18" s="32">
        <f>+'当年度'!T18-'前年度'!T18</f>
        <v>-44516</v>
      </c>
      <c r="U18" s="29"/>
      <c r="V18" s="38">
        <f>+'当年度'!V18-'前年度'!V18</f>
        <v>-23577</v>
      </c>
      <c r="W18" s="38">
        <f>+'当年度'!W18-'前年度'!W18</f>
        <v>-39382</v>
      </c>
      <c r="X18" s="43">
        <f>+'当年度'!X18-'前年度'!X18</f>
        <v>-0.20000000000000018</v>
      </c>
    </row>
    <row r="19" spans="2:24" ht="21" customHeight="1">
      <c r="B19" s="24" t="s">
        <v>57</v>
      </c>
      <c r="C19" s="34">
        <f>+'当年度'!C19-'前年度'!C19</f>
        <v>38571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-119917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65861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0</v>
      </c>
      <c r="T19" s="34">
        <f>+'当年度'!T19-'前年度'!T19</f>
        <v>-15485</v>
      </c>
      <c r="U19" s="28"/>
      <c r="V19" s="40">
        <f>+'当年度'!V19-'前年度'!V19</f>
        <v>-306195</v>
      </c>
      <c r="W19" s="40">
        <f>+'当年度'!W19-'前年度'!W19</f>
        <v>-170665</v>
      </c>
      <c r="X19" s="47">
        <f>+'当年度'!X19-'前年度'!X19</f>
        <v>0</v>
      </c>
    </row>
    <row r="20" spans="2:24" ht="21" customHeight="1">
      <c r="B20" s="22" t="s">
        <v>35</v>
      </c>
      <c r="C20" s="32">
        <f>+'当年度'!C20-'前年度'!C20</f>
        <v>-606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-606</v>
      </c>
      <c r="U20" s="28"/>
      <c r="V20" s="38">
        <f>+'当年度'!V20-'前年度'!V20</f>
        <v>-20742</v>
      </c>
      <c r="W20" s="38">
        <f>+'当年度'!W20-'前年度'!W20</f>
        <v>-5268</v>
      </c>
      <c r="X20" s="43">
        <f>+'当年度'!X20-'前年度'!X20</f>
        <v>-0.1</v>
      </c>
    </row>
    <row r="21" spans="2:24" ht="21" customHeight="1">
      <c r="B21" s="22" t="s">
        <v>36</v>
      </c>
      <c r="C21" s="32">
        <f>+'当年度'!C21-'前年度'!C21</f>
        <v>13652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13652</v>
      </c>
      <c r="U21" s="28"/>
      <c r="V21" s="38">
        <f>+'当年度'!V21-'前年度'!V21</f>
        <v>17587</v>
      </c>
      <c r="W21" s="38">
        <f>+'当年度'!W21-'前年度'!W21</f>
        <v>59008</v>
      </c>
      <c r="X21" s="43">
        <f>+'当年度'!X21-'前年度'!X21</f>
        <v>0.3</v>
      </c>
    </row>
    <row r="22" spans="2:24" ht="21" customHeight="1">
      <c r="B22" s="22" t="s">
        <v>37</v>
      </c>
      <c r="C22" s="32">
        <f>+'当年度'!C22-'前年度'!C22</f>
        <v>2260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27502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0</v>
      </c>
      <c r="T22" s="32">
        <f>+'当年度'!T22-'前年度'!T22</f>
        <v>29762</v>
      </c>
      <c r="U22" s="28"/>
      <c r="V22" s="38">
        <f>+'当年度'!V22-'前年度'!V22</f>
        <v>244590</v>
      </c>
      <c r="W22" s="38">
        <f>+'当年度'!W22-'前年度'!W22</f>
        <v>-37462</v>
      </c>
      <c r="X22" s="43">
        <f>+'当年度'!X22-'前年度'!X22</f>
        <v>0.10000000000000053</v>
      </c>
    </row>
    <row r="23" spans="2:24" ht="21" customHeight="1">
      <c r="B23" s="22" t="s">
        <v>38</v>
      </c>
      <c r="C23" s="32">
        <f>+'当年度'!C23-'前年度'!C23</f>
        <v>0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0</v>
      </c>
      <c r="T23" s="32">
        <f>+'当年度'!T23-'前年度'!T23</f>
        <v>0</v>
      </c>
      <c r="U23" s="28"/>
      <c r="V23" s="38">
        <f>+'当年度'!V23-'前年度'!V23</f>
        <v>38352</v>
      </c>
      <c r="W23" s="38">
        <f>+'当年度'!W23-'前年度'!W23</f>
        <v>-12328</v>
      </c>
      <c r="X23" s="43">
        <f>+'当年度'!X23-'前年度'!X23</f>
        <v>0</v>
      </c>
    </row>
    <row r="24" spans="2:24" ht="21" customHeight="1">
      <c r="B24" s="22" t="s">
        <v>39</v>
      </c>
      <c r="C24" s="32">
        <f>+'当年度'!C24-'前年度'!C24</f>
        <v>24891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0</v>
      </c>
      <c r="T24" s="32">
        <f>+'当年度'!T24-'前年度'!T24</f>
        <v>24891</v>
      </c>
      <c r="U24" s="28"/>
      <c r="V24" s="38">
        <f>+'当年度'!V24-'前年度'!V24</f>
        <v>-10695</v>
      </c>
      <c r="W24" s="38">
        <f>+'当年度'!W24-'前年度'!W24</f>
        <v>0</v>
      </c>
      <c r="X24" s="43">
        <f>+'当年度'!X24-'前年度'!X24</f>
        <v>0.4</v>
      </c>
    </row>
    <row r="25" spans="2:24" ht="21" customHeight="1">
      <c r="B25" s="22" t="s">
        <v>40</v>
      </c>
      <c r="C25" s="32">
        <f>+'当年度'!C25-'前年度'!C25</f>
        <v>2993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-2053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0</v>
      </c>
      <c r="T25" s="32">
        <f>+'当年度'!T25-'前年度'!T25</f>
        <v>940</v>
      </c>
      <c r="U25" s="28"/>
      <c r="V25" s="38">
        <f>+'当年度'!V25-'前年度'!V25</f>
        <v>-80691</v>
      </c>
      <c r="W25" s="38">
        <f>+'当年度'!W25-'前年度'!W25</f>
        <v>-22485</v>
      </c>
      <c r="X25" s="43">
        <f>+'当年度'!X25-'前年度'!X25</f>
        <v>0.10000000000000053</v>
      </c>
    </row>
    <row r="26" spans="2:24" ht="21" customHeight="1">
      <c r="B26" s="22" t="s">
        <v>41</v>
      </c>
      <c r="C26" s="32">
        <f>+'当年度'!C26-'前年度'!C26</f>
        <v>-6122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0</v>
      </c>
      <c r="T26" s="32">
        <f>+'当年度'!T26-'前年度'!T26</f>
        <v>-6122</v>
      </c>
      <c r="U26" s="28"/>
      <c r="V26" s="38">
        <f>+'当年度'!V26-'前年度'!V26</f>
        <v>139420</v>
      </c>
      <c r="W26" s="38">
        <f>+'当年度'!W26-'前年度'!W26</f>
        <v>11337</v>
      </c>
      <c r="X26" s="43">
        <f>+'当年度'!X26-'前年度'!X26</f>
        <v>-0.09999999999999998</v>
      </c>
    </row>
    <row r="27" spans="2:24" ht="21" customHeight="1">
      <c r="B27" s="22" t="s">
        <v>42</v>
      </c>
      <c r="C27" s="32">
        <f>+'当年度'!C27-'前年度'!C27</f>
        <v>74750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-1605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0</v>
      </c>
      <c r="T27" s="32">
        <f>+'当年度'!T27-'前年度'!T27</f>
        <v>73145</v>
      </c>
      <c r="U27" s="28"/>
      <c r="V27" s="38">
        <f>+'当年度'!V27-'前年度'!V27</f>
        <v>72243</v>
      </c>
      <c r="W27" s="38">
        <f>+'当年度'!W27-'前年度'!W27</f>
        <v>2632</v>
      </c>
      <c r="X27" s="43">
        <f>+'当年度'!X27-'前年度'!X27</f>
        <v>1.5</v>
      </c>
    </row>
    <row r="28" spans="2:24" ht="21" customHeight="1">
      <c r="B28" s="22" t="s">
        <v>43</v>
      </c>
      <c r="C28" s="32">
        <f>+'当年度'!C28-'前年度'!C28</f>
        <v>651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9789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56286</v>
      </c>
      <c r="O28" s="32">
        <f>+'当年度'!O28-'前年度'!O28</f>
        <v>0</v>
      </c>
      <c r="P28" s="32">
        <f>+'当年度'!P28-'前年度'!P28</f>
        <v>575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0</v>
      </c>
      <c r="T28" s="32">
        <f>+'当年度'!T28-'前年度'!T28</f>
        <v>67301</v>
      </c>
      <c r="U28" s="28"/>
      <c r="V28" s="38">
        <f>+'当年度'!V28-'前年度'!V28</f>
        <v>52017</v>
      </c>
      <c r="W28" s="38">
        <f>+'当年度'!W28-'前年度'!W28</f>
        <v>-10345</v>
      </c>
      <c r="X28" s="43">
        <f>+'当年度'!X28-'前年度'!X28</f>
        <v>1.5</v>
      </c>
    </row>
    <row r="29" spans="2:24" ht="21" customHeight="1">
      <c r="B29" s="22" t="s">
        <v>44</v>
      </c>
      <c r="C29" s="32">
        <f>+'当年度'!C29-'前年度'!C29</f>
        <v>-14550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0</v>
      </c>
      <c r="T29" s="32">
        <f>+'当年度'!T29-'前年度'!T29</f>
        <v>-14550</v>
      </c>
      <c r="U29" s="28"/>
      <c r="V29" s="38">
        <f>+'当年度'!V29-'前年度'!V29</f>
        <v>40695</v>
      </c>
      <c r="W29" s="38">
        <f>+'当年度'!W29-'前年度'!W29</f>
        <v>-8513</v>
      </c>
      <c r="X29" s="43">
        <f>+'当年度'!X29-'前年度'!X29</f>
        <v>-0.6000000000000001</v>
      </c>
    </row>
    <row r="30" spans="2:24" ht="21" customHeight="1">
      <c r="B30" s="22" t="s">
        <v>58</v>
      </c>
      <c r="C30" s="32">
        <f>+'当年度'!C30-'前年度'!C30</f>
        <v>-101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0</v>
      </c>
      <c r="T30" s="32">
        <f>+'当年度'!T30-'前年度'!T30</f>
        <v>-101</v>
      </c>
      <c r="U30" s="28"/>
      <c r="V30" s="38">
        <f>+'当年度'!V30-'前年度'!V30</f>
        <v>-31439</v>
      </c>
      <c r="W30" s="38">
        <f>+'当年度'!W30-'前年度'!W30</f>
        <v>-5841</v>
      </c>
      <c r="X30" s="43">
        <f>+'当年度'!X30-'前年度'!X30</f>
        <v>0</v>
      </c>
    </row>
    <row r="31" spans="2:24" ht="21" customHeight="1">
      <c r="B31" s="22" t="s">
        <v>59</v>
      </c>
      <c r="C31" s="32">
        <f>+'当年度'!C31-'前年度'!C31</f>
        <v>20830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7132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0</v>
      </c>
      <c r="T31" s="32">
        <f>+'当年度'!T31-'前年度'!T31</f>
        <v>27962</v>
      </c>
      <c r="U31" s="28"/>
      <c r="V31" s="38">
        <f>+'当年度'!V31-'前年度'!V31</f>
        <v>-7478</v>
      </c>
      <c r="W31" s="38">
        <f>+'当年度'!W31-'前年度'!W31</f>
        <v>-11122</v>
      </c>
      <c r="X31" s="43">
        <f>+'当年度'!X31-'前年度'!X31</f>
        <v>0.5</v>
      </c>
    </row>
    <row r="32" spans="2:24" ht="21" customHeight="1">
      <c r="B32" s="22" t="s">
        <v>60</v>
      </c>
      <c r="C32" s="32">
        <f>+'当年度'!C32-'前年度'!C32</f>
        <v>7465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0</v>
      </c>
      <c r="T32" s="32">
        <f>+'当年度'!T32-'前年度'!T32</f>
        <v>7465</v>
      </c>
      <c r="U32" s="28"/>
      <c r="V32" s="38">
        <f>+'当年度'!V32-'前年度'!V32</f>
        <v>-77713</v>
      </c>
      <c r="W32" s="38">
        <f>+'当年度'!W32-'前年度'!W32</f>
        <v>-8240</v>
      </c>
      <c r="X32" s="43">
        <f>+'当年度'!X32-'前年度'!X32</f>
        <v>0.19999999999999996</v>
      </c>
    </row>
    <row r="33" spans="2:24" ht="21" customHeight="1">
      <c r="B33" s="22" t="s">
        <v>45</v>
      </c>
      <c r="C33" s="32">
        <f>+'当年度'!C33-'前年度'!C33</f>
        <v>-16286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-2282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0</v>
      </c>
      <c r="T33" s="32">
        <f>+'当年度'!T33-'前年度'!T33</f>
        <v>-18568</v>
      </c>
      <c r="U33" s="28"/>
      <c r="V33" s="38">
        <f>+'当年度'!V33-'前年度'!V33</f>
        <v>17800</v>
      </c>
      <c r="W33" s="38">
        <f>+'当年度'!W33-'前年度'!W33</f>
        <v>-4183</v>
      </c>
      <c r="X33" s="43">
        <f>+'当年度'!X33-'前年度'!X33</f>
        <v>-0.5999999999999996</v>
      </c>
    </row>
    <row r="34" spans="2:24" ht="21" customHeight="1">
      <c r="B34" s="22" t="s">
        <v>46</v>
      </c>
      <c r="C34" s="32">
        <f>+'当年度'!C34-'前年度'!C34</f>
        <v>12041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277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0</v>
      </c>
      <c r="T34" s="32">
        <f>+'当年度'!T34-'前年度'!T34</f>
        <v>12318</v>
      </c>
      <c r="U34" s="28"/>
      <c r="V34" s="38">
        <f>+'当年度'!V34-'前年度'!V34</f>
        <v>9045</v>
      </c>
      <c r="W34" s="38">
        <f>+'当年度'!W34-'前年度'!W34</f>
        <v>-7719</v>
      </c>
      <c r="X34" s="43">
        <f>+'当年度'!X34-'前年度'!X34</f>
        <v>0.2999999999999998</v>
      </c>
    </row>
    <row r="35" spans="2:24" ht="21" customHeight="1">
      <c r="B35" s="25" t="s">
        <v>47</v>
      </c>
      <c r="C35" s="35">
        <f>+'当年度'!C35-'前年度'!C35</f>
        <v>54294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882655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-620388</v>
      </c>
      <c r="O35" s="35">
        <f>+'当年度'!O35-'前年度'!O35</f>
        <v>350000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0</v>
      </c>
      <c r="T35" s="35">
        <f>+'当年度'!T35-'前年度'!T35</f>
        <v>666561</v>
      </c>
      <c r="U35" s="28"/>
      <c r="V35" s="35">
        <f>+'当年度'!V35-'前年度'!V35</f>
        <v>7418518</v>
      </c>
      <c r="W35" s="35">
        <f>+'当年度'!W35-'前年度'!W35</f>
        <v>55941</v>
      </c>
      <c r="X35" s="42">
        <f>+'当年度'!X35-'前年度'!X35</f>
        <v>0</v>
      </c>
    </row>
    <row r="36" spans="2:24" ht="21" customHeight="1">
      <c r="B36" s="25" t="s">
        <v>68</v>
      </c>
      <c r="C36" s="35">
        <f>+'当年度'!C36-'前年度'!C36</f>
        <v>121868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13311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81735</v>
      </c>
      <c r="O36" s="35">
        <f>+'当年度'!O36-'前年度'!O36</f>
        <v>0</v>
      </c>
      <c r="P36" s="35">
        <f>+'当年度'!P36-'前年度'!P36</f>
        <v>575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0</v>
      </c>
      <c r="T36" s="35">
        <f>+'当年度'!T36-'前年度'!T36</f>
        <v>217489</v>
      </c>
      <c r="U36" s="30"/>
      <c r="V36" s="35">
        <f>+'当年度'!V36-'前年度'!V36</f>
        <v>402991</v>
      </c>
      <c r="W36" s="35">
        <f>+'当年度'!W36-'前年度'!W36</f>
        <v>-60529</v>
      </c>
      <c r="X36" s="42">
        <f>+'当年度'!X36-'前年度'!X36</f>
        <v>0.20000000000000018</v>
      </c>
    </row>
    <row r="37" spans="2:24" ht="21" customHeight="1">
      <c r="B37" s="25" t="s">
        <v>49</v>
      </c>
      <c r="C37" s="35">
        <f>+'当年度'!C37-'前年度'!C37</f>
        <v>176162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895966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-538653</v>
      </c>
      <c r="O37" s="35">
        <f>+'当年度'!O37-'前年度'!O37</f>
        <v>350000</v>
      </c>
      <c r="P37" s="35">
        <f>+'当年度'!P37-'前年度'!P37</f>
        <v>575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0</v>
      </c>
      <c r="T37" s="35">
        <f>+'当年度'!T37-'前年度'!T37</f>
        <v>884050</v>
      </c>
      <c r="U37" s="28"/>
      <c r="V37" s="35">
        <f>+'当年度'!V37-'前年度'!V37</f>
        <v>7821509</v>
      </c>
      <c r="W37" s="35">
        <f>+'当年度'!W37-'前年度'!W37</f>
        <v>-4588</v>
      </c>
      <c r="X37" s="42">
        <f>+'当年度'!X37-'前年度'!X37</f>
        <v>0.09999999999999964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</v>
      </c>
    </row>
    <row r="41" spans="23:24" ht="21" customHeight="1">
      <c r="W41" s="13" t="s">
        <v>48</v>
      </c>
      <c r="X41" s="42">
        <f>+'当年度'!X41-'前年度'!X41</f>
        <v>0.19999999999999973</v>
      </c>
    </row>
    <row r="42" spans="23:24" ht="21" customHeight="1">
      <c r="W42" s="13" t="s">
        <v>49</v>
      </c>
      <c r="X42" s="42">
        <f>+'当年度'!X42-'前年度'!X42</f>
        <v>0.20000000000000018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71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16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  <v>0.7</v>
      </c>
      <c r="O6" s="48" t="str">
        <f>IF(AND('当年度'!O6=0,'前年度'!O6=0),"",IF('前年度'!O6=0,"皆増 ",IF('当年度'!O6=0,"皆減 ",ROUND('増減額'!O6/'前年度'!O6*100,1))))</f>
        <v>皆増 </v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</c>
      <c r="T6" s="48">
        <f>IF(AND('当年度'!T6=0,'前年度'!T6=0),"",IF('前年度'!T6=0,"皆増 ",IF('当年度'!T6=0,"皆減 ",ROUND('増減額'!T6/'前年度'!T6*100,1))))</f>
        <v>7.3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13.1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13.6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-6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</c>
      <c r="T7" s="48">
        <f>IF(AND('当年度'!T7=0,'前年度'!T7=0),"",IF('前年度'!T7=0,"皆増 ",IF('当年度'!T7=0,"皆減 ",ROUND('増減額'!T7/'前年度'!T7*100,1))))</f>
        <v>-3.2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-19.1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30.8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0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</c>
      <c r="T8" s="48">
        <f>IF(AND('当年度'!T8=0,'前年度'!T8=0),"",IF('前年度'!T8=0,"皆増 ",IF('当年度'!T8=0,"皆減 ",ROUND('増減額'!T8/'前年度'!T8*100,1))))</f>
        <v>17.9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3.1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0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2.8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</c>
      <c r="T9" s="48">
        <f>IF(AND('当年度'!T9=0,'前年度'!T9=0),"",IF('前年度'!T9=0,"皆増 ",IF('当年度'!T9=0,"皆減 ",ROUND('増減額'!T9/'前年度'!T9*100,1))))</f>
        <v>2.1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25.7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-4.9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-4.3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-10.4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-11.9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</c>
      <c r="T11" s="48">
        <f>IF(AND('当年度'!T11=0,'前年度'!T11=0),"",IF('前年度'!T11=0,"皆増 ",IF('当年度'!T11=0,"皆減 ",ROUND('増減額'!T11/'前年度'!T11*100,1))))</f>
        <v>-11.9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-11.5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4.6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</c>
      <c r="T12" s="48">
        <f>IF(AND('当年度'!T12=0,'前年度'!T12=0),"",IF('前年度'!T12=0,"皆増 ",IF('当年度'!T12=0,"皆減 ",ROUND('増減額'!T12/'前年度'!T12*100,1))))</f>
        <v>3.1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-19.5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-5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</c>
      <c r="T13" s="48">
        <f>IF(AND('当年度'!T13=0,'前年度'!T13=0),"",IF('前年度'!T13=0,"皆増 ",IF('当年度'!T13=0,"皆減 ",ROUND('増減額'!T13/'前年度'!T13*100,1))))</f>
        <v>-5.6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-49.7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0.8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  <v>15.8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</c>
      <c r="T14" s="48">
        <f>IF(AND('当年度'!T14=0,'前年度'!T14=0),"",IF('前年度'!T14=0,"皆増 ",IF('当年度'!T14=0,"皆減 ",ROUND('増減額'!T14/'前年度'!T14*100,1))))</f>
        <v>8.6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6.6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</c>
      <c r="T15" s="48">
        <f>IF(AND('当年度'!T15=0,'前年度'!T15=0),"",IF('前年度'!T15=0,"皆増 ",IF('当年度'!T15=0,"皆減 ",ROUND('増減額'!T15/'前年度'!T15*100,1))))</f>
        <v>6.6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-21.1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1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</c>
      <c r="T16" s="48">
        <f>IF(AND('当年度'!T16=0,'前年度'!T16=0),"",IF('前年度'!T16=0,"皆増 ",IF('当年度'!T16=0,"皆減 ",ROUND('増減額'!T16/'前年度'!T16*100,1))))</f>
        <v>-9.9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11.3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11.3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3.4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-8.8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</c>
      <c r="T18" s="48">
        <f>IF(AND('当年度'!T18=0,'前年度'!T18=0),"",IF('前年度'!T18=0,"皆増 ",IF('当年度'!T18=0,"皆減 ",ROUND('増減額'!T18/'前年度'!T18*100,1))))</f>
        <v>-8.7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10.5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-19.3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  <v>5.5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</c>
      <c r="T19" s="50">
        <f>IF(AND('当年度'!T19=0,'前年度'!T19=0),"",IF('前年度'!T19=0,"皆増 ",IF('当年度'!T19=0,"皆減 ",ROUND('増減額'!T19/'前年度'!T19*100,1))))</f>
        <v>-0.7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-47.2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-47.2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1950.3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1950.3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9.4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  <v>4.5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</c>
      <c r="T22" s="48">
        <f>IF(AND('当年度'!T22=0,'前年度'!T22=0),"",IF('前年度'!T22=0,"皆増 ",IF('当年度'!T22=0,"皆減 ",ROUND('増減額'!T22/'前年度'!T22*100,1))))</f>
        <v>4.7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</c>
      <c r="T23" s="48">
        <f>IF(AND('当年度'!T23=0,'前年度'!T23=0),"",IF('前年度'!T23=0,"皆増 ",IF('当年度'!T23=0,"皆減 ",ROUND('増減額'!T23/'前年度'!T23*100,1))))</f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109.1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</c>
      <c r="T24" s="48">
        <f>IF(AND('当年度'!T24=0,'前年度'!T24=0),"",IF('前年度'!T24=0,"皆増 ",IF('当年度'!T24=0,"皆減 ",ROUND('増減額'!T24/'前年度'!T24*100,1))))</f>
        <v>109.1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36.4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-0.7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</c>
      <c r="T25" s="48">
        <f>IF(AND('当年度'!T25=0,'前年度'!T25=0),"",IF('前年度'!T25=0,"皆増 ",IF('当年度'!T25=0,"皆減 ",ROUND('増減額'!T25/'前年度'!T25*100,1))))</f>
        <v>0.3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-12.4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</c>
      <c r="T26" s="48">
        <f>IF(AND('当年度'!T26=0,'前年度'!T26=0),"",IF('前年度'!T26=0,"皆増 ",IF('当年度'!T26=0,"皆減 ",ROUND('増減額'!T26/'前年度'!T26*100,1))))</f>
        <v>-12.4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  <v>31.1</v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-13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</c>
      <c r="T27" s="48">
        <f>IF(AND('当年度'!T27=0,'前年度'!T27=0),"",IF('前年度'!T27=0,"皆増 ",IF('当年度'!T27=0,"皆減 ",ROUND('増減額'!T27/'前年度'!T27*100,1))))</f>
        <v>29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88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12.6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14.5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2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</c>
      <c r="T28" s="48">
        <f>IF(AND('当年度'!T28=0,'前年度'!T28=0),"",IF('前年度'!T28=0,"皆増 ",IF('当年度'!T28=0,"皆減 ",ROUND('増減額'!T28/'前年度'!T28*100,1))))</f>
        <v>13.6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  <v>-13.8</v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</c>
      <c r="T29" s="48">
        <f>IF(AND('当年度'!T29=0,'前年度'!T29=0),"",IF('前年度'!T29=0,"皆増 ",IF('当年度'!T29=0,"皆減 ",ROUND('増減額'!T29/'前年度'!T29*100,1))))</f>
        <v>-13.8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  <v>0</v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</c>
      <c r="T30" s="48">
        <f>IF(AND('当年度'!T30=0,'前年度'!T30=0),"",IF('前年度'!T30=0,"皆増 ",IF('当年度'!T30=0,"皆減 ",ROUND('増減額'!T30/'前年度'!T30*100,1))))</f>
        <v>0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25.3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3.1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</c>
      <c r="T31" s="48">
        <f>IF(AND('当年度'!T31=0,'前年度'!T31=0),"",IF('前年度'!T31=0,"皆増 ",IF('当年度'!T31=0,"皆減 ",ROUND('増減額'!T31/'前年度'!T31*100,1))))</f>
        <v>8.9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12.1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</c>
      <c r="T32" s="48">
        <f>IF(AND('当年度'!T32=0,'前年度'!T32=0),"",IF('前年度'!T32=0,"皆増 ",IF('当年度'!T32=0,"皆減 ",ROUND('増減額'!T32/'前年度'!T32*100,1))))</f>
        <v>12.1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-32.7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-1.6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</c>
      <c r="T33" s="48">
        <f>IF(AND('当年度'!T33=0,'前年度'!T33=0),"",IF('前年度'!T33=0,"皆増 ",IF('当年度'!T33=0,"皆減 ",ROUND('増減額'!T33/'前年度'!T33*100,1))))</f>
        <v>-9.8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30.7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0.3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</c>
      <c r="T34" s="48">
        <f>IF(AND('当年度'!T34=0,'前年度'!T34=0),"",IF('前年度'!T34=0,"皆増 ",IF('当年度'!T34=0,"皆減 ",ROUND('増減額'!T34/'前年度'!T34*100,1))))</f>
        <v>9.5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3.4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10.7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-2.6</v>
      </c>
      <c r="O35" s="51" t="str">
        <f>IF(AND('当年度'!O35=0,'前年度'!O35=0),"",IF('前年度'!O35=0,"皆増 ",IF('当年度'!O35=0,"皆減 ",ROUND('増減額'!O35/'前年度'!O35*100,1))))</f>
        <v>皆増 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</c>
      <c r="T35" s="51">
        <f>IF(AND('当年度'!T35=0,'前年度'!T35=0),"",IF('前年度'!T35=0,"皆増 ",IF('当年度'!T35=0,"皆減 ",ROUND('増減額'!T35/'前年度'!T35*100,1))))</f>
        <v>2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13.2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2.4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6.3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2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</c>
      <c r="T36" s="51">
        <f>IF(AND('当年度'!T36=0,'前年度'!T36=0),"",IF('前年度'!T36=0,"皆増 ",IF('当年度'!T36=0,"皆減 ",ROUND('増減額'!T36/'前年度'!T36*100,1))))</f>
        <v>7.8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7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10.2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-2.1</v>
      </c>
      <c r="O37" s="51" t="str">
        <f>IF(AND('当年度'!O37=0,'前年度'!O37=0),"",IF('前年度'!O37=0,"皆増 ",IF('当年度'!O37=0,"皆減 ",ROUND('増減額'!O37/'前年度'!O37*100,1))))</f>
        <v>皆増 </v>
      </c>
      <c r="P37" s="51">
        <f>IF(AND('当年度'!P37=0,'前年度'!P37=0),"",IF('前年度'!P37=0,"皆増 ",IF('当年度'!P37=0,"皆減 ",ROUND('増減額'!P37/'前年度'!P37*100,1))))</f>
        <v>2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</c>
      <c r="T37" s="51">
        <f>IF(AND('当年度'!T37=0,'前年度'!T37=0),"",IF('前年度'!T37=0,"皆増 ",IF('当年度'!T37=0,"皆減 ",ROUND('増減額'!T37/'前年度'!T37*100,1))))</f>
        <v>2.4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2017-08-17T08:55:03Z</cp:lastPrinted>
  <dcterms:created xsi:type="dcterms:W3CDTF">1999-09-10T06:54:36Z</dcterms:created>
  <dcterms:modified xsi:type="dcterms:W3CDTF">2019-08-09T06:08:22Z</dcterms:modified>
  <cp:category/>
  <cp:version/>
  <cp:contentType/>
  <cp:contentStatus/>
</cp:coreProperties>
</file>