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3570" tabRatio="317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'前年度'!$C$2:$P$43</definedName>
    <definedName name="_xlnm.Print_Area" localSheetId="2">'増減額'!$C$2:$P$43</definedName>
    <definedName name="_xlnm.Print_Area" localSheetId="3">'増減率'!$C$2:$I$38</definedName>
    <definedName name="_xlnm.Print_Area" localSheetId="0">'当年度'!$C$2:$P$43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<sst xmlns="http://schemas.openxmlformats.org/spreadsheetml/2006/main" count="241" uniqueCount="82">
  <si>
    <t>(単位:千円)</t>
  </si>
  <si>
    <t>(単位：％)</t>
  </si>
  <si>
    <t>財政調整基金</t>
  </si>
  <si>
    <t>減債基金</t>
  </si>
  <si>
    <t>その他特定</t>
  </si>
  <si>
    <t>積立基金</t>
  </si>
  <si>
    <t>土地開発基金</t>
  </si>
  <si>
    <t>その他定額</t>
  </si>
  <si>
    <t>定額運用</t>
  </si>
  <si>
    <t>標準財政規模</t>
  </si>
  <si>
    <t>目的基金</t>
  </si>
  <si>
    <t>合    計</t>
  </si>
  <si>
    <t>運用基金</t>
  </si>
  <si>
    <t>基金合計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</si>
  <si>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</si>
  <si>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</si>
  <si>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</si>
  <si>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</si>
  <si>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</si>
  <si>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</si>
  <si>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</si>
  <si>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</si>
  <si>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</si>
  <si>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</si>
  <si>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</si>
  <si>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</si>
  <si>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</si>
  <si>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</si>
  <si>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</si>
  <si>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</si>
  <si>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</si>
  <si>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</si>
  <si>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</si>
  <si>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</si>
  <si>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</si>
  <si>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</si>
  <si>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</si>
  <si>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</si>
  <si>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</si>
  <si>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</si>
  <si>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</si>
  <si>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</si>
  <si>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＊単純平均</t>
  </si>
  <si>
    <t>＊加重平均</t>
  </si>
  <si>
    <t>&lt;参　考&gt;</t>
  </si>
  <si>
    <t>いなべ市</t>
  </si>
  <si>
    <t>参考　比率</t>
  </si>
  <si>
    <t>志 摩 市</t>
  </si>
  <si>
    <t>伊 賀 市</t>
  </si>
  <si>
    <t>大 紀 町</t>
  </si>
  <si>
    <t>南伊勢町</t>
  </si>
  <si>
    <t>紀 北 町</t>
  </si>
  <si>
    <t>運用基金</t>
  </si>
  <si>
    <t>臨時財政対策</t>
  </si>
  <si>
    <t>債発行可能額</t>
  </si>
  <si>
    <t>目的基金</t>
  </si>
  <si>
    <t>積  立  金</t>
  </si>
  <si>
    <t>その他特目基金</t>
  </si>
  <si>
    <t>減債基金</t>
  </si>
  <si>
    <t>現在高比率</t>
  </si>
  <si>
    <t>現在高比率</t>
  </si>
  <si>
    <t>&lt;町　計&gt;</t>
  </si>
  <si>
    <t>&lt;町　計&gt;</t>
  </si>
  <si>
    <t>&lt;町　計&gt;</t>
  </si>
  <si>
    <t>基金の状況（当年度）</t>
  </si>
  <si>
    <t>基金の状況（増減額）</t>
  </si>
  <si>
    <t>基金の状況（増減率）</t>
  </si>
  <si>
    <t>基金の状況（当年度）</t>
  </si>
  <si>
    <t>(単位:％)</t>
  </si>
  <si>
    <t>参考　比率</t>
  </si>
  <si>
    <t>積  立  金</t>
  </si>
  <si>
    <t>その他特目基金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</si>
  <si>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</si>
  <si>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</si>
  <si>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</si>
  <si>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</si>
  <si>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</si>
  <si>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</si>
  <si>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</si>
  <si>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＊加重平均</t>
  </si>
  <si>
    <t>&lt;参　考&gt;</t>
  </si>
  <si>
    <t>＊単純平均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</si>
</sst>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0_);[Red]\(0\)"/>
    <numFmt numFmtId="180" formatCode="0.0;&quot;▲ &quot;0.0"/>
    <numFmt numFmtId="181" formatCode="0.0_);[Red]\(0.0\)"/>
    <numFmt numFmtId="182" formatCode="#,##0.0"/>
    <numFmt numFmtId="183" formatCode="0.0"/>
    <numFmt numFmtId="184" formatCode="#,##0.000;\-#,##0.000"/>
    <numFmt numFmtId="185" formatCode="#,##0.0000;\-#,##0.0000"/>
    <numFmt numFmtId="186" formatCode="#,##0.00000;\-#,##0.00000"/>
    <numFmt numFmtId="187" formatCode="#,##0.000000;\-#,##0.000000"/>
    <numFmt numFmtId="188" formatCode="#,##0;&quot;▲&quot;#,##0"/>
    <numFmt numFmtId="189" formatCode="#,##0.0\ ;&quot;▲&quot;#,##0.0\ "/>
  </numFmts>
  <fonts count="43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sz val="13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3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>
      <alignment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176" fontId="0" fillId="0" borderId="13" xfId="0" applyNumberFormat="1" applyBorder="1" applyAlignment="1" applyProtection="1">
      <alignment/>
      <protection/>
    </xf>
    <xf numFmtId="178" fontId="0" fillId="0" borderId="13" xfId="0" applyNumberFormat="1" applyBorder="1" applyAlignment="1" applyProtection="1">
      <alignment/>
      <protection/>
    </xf>
    <xf numFmtId="37" fontId="0" fillId="0" borderId="14" xfId="0" applyBorder="1" applyAlignment="1" applyProtection="1">
      <alignment horizontal="right"/>
      <protection/>
    </xf>
    <xf numFmtId="176" fontId="0" fillId="0" borderId="15" xfId="0" applyNumberFormat="1" applyBorder="1" applyAlignment="1" applyProtection="1">
      <alignment/>
      <protection/>
    </xf>
    <xf numFmtId="37" fontId="0" fillId="0" borderId="0" xfId="0" applyAlignment="1">
      <alignment shrinkToFit="1"/>
    </xf>
    <xf numFmtId="37" fontId="0" fillId="0" borderId="0" xfId="0" applyAlignment="1" applyProtection="1">
      <alignment horizontal="left" shrinkToFit="1"/>
      <protection/>
    </xf>
    <xf numFmtId="37" fontId="0" fillId="0" borderId="0" xfId="0" applyBorder="1" applyAlignment="1">
      <alignment shrinkToFit="1"/>
    </xf>
    <xf numFmtId="37" fontId="0" fillId="0" borderId="16" xfId="0" applyBorder="1" applyAlignment="1">
      <alignment shrinkToFit="1"/>
    </xf>
    <xf numFmtId="176" fontId="2" fillId="0" borderId="16" xfId="0" applyNumberFormat="1" applyFont="1" applyBorder="1" applyAlignment="1" applyProtection="1">
      <alignment/>
      <protection locked="0"/>
    </xf>
    <xf numFmtId="37" fontId="0" fillId="0" borderId="16" xfId="0" applyBorder="1" applyAlignment="1">
      <alignment/>
    </xf>
    <xf numFmtId="37" fontId="0" fillId="0" borderId="0" xfId="0" applyAlignment="1">
      <alignment/>
    </xf>
    <xf numFmtId="37" fontId="0" fillId="0" borderId="0" xfId="0" applyAlignment="1" applyProtection="1">
      <alignment horizontal="left" vertical="top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/>
    </xf>
    <xf numFmtId="0" fontId="0" fillId="0" borderId="14" xfId="0" applyNumberFormat="1" applyBorder="1" applyAlignment="1">
      <alignment shrinkToFit="1"/>
    </xf>
    <xf numFmtId="0" fontId="0" fillId="0" borderId="14" xfId="0" applyNumberFormat="1" applyBorder="1" applyAlignment="1">
      <alignment/>
    </xf>
    <xf numFmtId="0" fontId="0" fillId="0" borderId="14" xfId="0" applyNumberForma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shrinkToFit="1"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1" xfId="0" applyNumberFormat="1" applyBorder="1" applyAlignment="1">
      <alignment shrinkToFit="1"/>
    </xf>
    <xf numFmtId="0" fontId="0" fillId="0" borderId="11" xfId="0" applyNumberForma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 shrinkToFit="1"/>
      <protection/>
    </xf>
    <xf numFmtId="0" fontId="0" fillId="0" borderId="11" xfId="0" applyNumberFormat="1" applyFont="1" applyBorder="1" applyAlignment="1">
      <alignment horizontal="center" shrinkToFit="1"/>
    </xf>
    <xf numFmtId="0" fontId="0" fillId="0" borderId="12" xfId="0" applyNumberFormat="1" applyBorder="1" applyAlignment="1">
      <alignment shrinkToFit="1"/>
    </xf>
    <xf numFmtId="0" fontId="0" fillId="0" borderId="12" xfId="0" applyNumberFormat="1" applyBorder="1" applyAlignment="1">
      <alignment vertical="top"/>
    </xf>
    <xf numFmtId="0" fontId="0" fillId="0" borderId="12" xfId="0" applyNumberFormat="1" applyBorder="1" applyAlignment="1" applyProtection="1">
      <alignment horizontal="center" vertical="top"/>
      <protection/>
    </xf>
    <xf numFmtId="0" fontId="7" fillId="0" borderId="12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 applyProtection="1">
      <alignment horizontal="center" vertical="top" shrinkToFit="1"/>
      <protection/>
    </xf>
    <xf numFmtId="0" fontId="0" fillId="0" borderId="0" xfId="0" applyNumberFormat="1" applyBorder="1" applyAlignment="1">
      <alignment shrinkToFit="1"/>
    </xf>
    <xf numFmtId="0" fontId="0" fillId="0" borderId="16" xfId="0" applyNumberFormat="1" applyBorder="1" applyAlignment="1">
      <alignment shrinkToFit="1"/>
    </xf>
    <xf numFmtId="0" fontId="0" fillId="0" borderId="20" xfId="0" applyNumberFormat="1" applyBorder="1" applyAlignment="1" applyProtection="1">
      <alignment horizontal="center" shrinkToFit="1"/>
      <protection/>
    </xf>
    <xf numFmtId="0" fontId="0" fillId="0" borderId="21" xfId="0" applyNumberFormat="1" applyBorder="1" applyAlignment="1" applyProtection="1">
      <alignment horizontal="center" shrinkToFit="1"/>
      <protection/>
    </xf>
    <xf numFmtId="0" fontId="0" fillId="0" borderId="22" xfId="0" applyNumberFormat="1" applyBorder="1" applyAlignment="1" applyProtection="1">
      <alignment horizontal="center" shrinkToFit="1"/>
      <protection/>
    </xf>
    <xf numFmtId="0" fontId="0" fillId="0" borderId="12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shrinkToFit="1"/>
      <protection/>
    </xf>
    <xf numFmtId="189" fontId="0" fillId="0" borderId="21" xfId="0" applyNumberFormat="1" applyFont="1" applyBorder="1" applyAlignment="1" applyProtection="1">
      <alignment/>
      <protection locked="0"/>
    </xf>
    <xf numFmtId="189" fontId="0" fillId="0" borderId="21" xfId="0" applyNumberFormat="1" applyBorder="1" applyAlignment="1">
      <alignment/>
    </xf>
    <xf numFmtId="189" fontId="0" fillId="0" borderId="23" xfId="0" applyNumberFormat="1" applyFont="1" applyBorder="1" applyAlignment="1" applyProtection="1">
      <alignment/>
      <protection locked="0"/>
    </xf>
    <xf numFmtId="189" fontId="0" fillId="0" borderId="23" xfId="0" applyNumberFormat="1" applyBorder="1" applyAlignment="1">
      <alignment/>
    </xf>
    <xf numFmtId="189" fontId="0" fillId="0" borderId="24" xfId="0" applyNumberFormat="1" applyFont="1" applyBorder="1" applyAlignment="1" applyProtection="1">
      <alignment/>
      <protection locked="0"/>
    </xf>
    <xf numFmtId="189" fontId="0" fillId="0" borderId="24" xfId="0" applyNumberFormat="1" applyBorder="1" applyAlignment="1">
      <alignment/>
    </xf>
    <xf numFmtId="189" fontId="0" fillId="0" borderId="22" xfId="0" applyNumberFormat="1" applyFont="1" applyBorder="1" applyAlignment="1" applyProtection="1">
      <alignment/>
      <protection locked="0"/>
    </xf>
    <xf numFmtId="189" fontId="0" fillId="0" borderId="22" xfId="0" applyNumberFormat="1" applyBorder="1" applyAlignment="1">
      <alignment/>
    </xf>
    <xf numFmtId="189" fontId="0" fillId="0" borderId="13" xfId="0" applyNumberFormat="1" applyFont="1" applyBorder="1" applyAlignment="1" applyProtection="1">
      <alignment/>
      <protection locked="0"/>
    </xf>
    <xf numFmtId="189" fontId="0" fillId="0" borderId="13" xfId="0" applyNumberFormat="1" applyBorder="1" applyAlignment="1">
      <alignment/>
    </xf>
    <xf numFmtId="189" fontId="0" fillId="0" borderId="13" xfId="0" applyNumberFormat="1" applyBorder="1" applyAlignment="1" applyProtection="1">
      <alignment/>
      <protection/>
    </xf>
    <xf numFmtId="188" fontId="0" fillId="0" borderId="24" xfId="49" applyNumberFormat="1" applyFont="1" applyBorder="1" applyAlignment="1">
      <alignment shrinkToFit="1"/>
    </xf>
    <xf numFmtId="188" fontId="0" fillId="0" borderId="21" xfId="49" applyNumberFormat="1" applyFont="1" applyBorder="1" applyAlignment="1">
      <alignment shrinkToFit="1"/>
    </xf>
    <xf numFmtId="188" fontId="0" fillId="0" borderId="23" xfId="49" applyNumberFormat="1" applyFont="1" applyBorder="1" applyAlignment="1">
      <alignment shrinkToFit="1"/>
    </xf>
    <xf numFmtId="188" fontId="0" fillId="0" borderId="13" xfId="0" applyNumberFormat="1" applyBorder="1" applyAlignment="1" applyProtection="1">
      <alignment shrinkToFit="1"/>
      <protection/>
    </xf>
    <xf numFmtId="188" fontId="0" fillId="0" borderId="20" xfId="49" applyNumberFormat="1" applyFont="1" applyBorder="1" applyAlignment="1">
      <alignment shrinkToFit="1"/>
    </xf>
    <xf numFmtId="188" fontId="0" fillId="0" borderId="22" xfId="49" applyNumberFormat="1" applyFont="1" applyBorder="1" applyAlignment="1">
      <alignment shrinkToFit="1"/>
    </xf>
    <xf numFmtId="188" fontId="0" fillId="0" borderId="24" xfId="0" applyNumberFormat="1" applyBorder="1" applyAlignment="1" applyProtection="1">
      <alignment shrinkToFit="1"/>
      <protection/>
    </xf>
    <xf numFmtId="188" fontId="0" fillId="0" borderId="21" xfId="0" applyNumberFormat="1" applyBorder="1" applyAlignment="1" applyProtection="1">
      <alignment shrinkToFit="1"/>
      <protection/>
    </xf>
    <xf numFmtId="188" fontId="0" fillId="0" borderId="23" xfId="0" applyNumberFormat="1" applyBorder="1" applyAlignment="1" applyProtection="1">
      <alignment shrinkToFit="1"/>
      <protection/>
    </xf>
    <xf numFmtId="188" fontId="0" fillId="0" borderId="20" xfId="0" applyNumberFormat="1" applyBorder="1" applyAlignment="1" applyProtection="1">
      <alignment shrinkToFit="1"/>
      <protection/>
    </xf>
    <xf numFmtId="188" fontId="0" fillId="0" borderId="22" xfId="0" applyNumberFormat="1" applyBorder="1" applyAlignment="1" applyProtection="1">
      <alignment shrinkToFit="1"/>
      <protection/>
    </xf>
    <xf numFmtId="189" fontId="0" fillId="0" borderId="13" xfId="0" applyNumberFormat="1" applyBorder="1" applyAlignment="1" applyProtection="1">
      <alignment/>
      <protection/>
    </xf>
    <xf numFmtId="189" fontId="4" fillId="0" borderId="24" xfId="0" applyNumberFormat="1" applyFont="1" applyBorder="1" applyAlignment="1" applyProtection="1">
      <alignment horizontal="right"/>
      <protection locked="0"/>
    </xf>
    <xf numFmtId="189" fontId="0" fillId="0" borderId="24" xfId="0" applyNumberFormat="1" applyBorder="1" applyAlignment="1" applyProtection="1">
      <alignment horizontal="right"/>
      <protection/>
    </xf>
    <xf numFmtId="189" fontId="4" fillId="0" borderId="23" xfId="0" applyNumberFormat="1" applyFont="1" applyBorder="1" applyAlignment="1" applyProtection="1">
      <alignment horizontal="right"/>
      <protection locked="0"/>
    </xf>
    <xf numFmtId="189" fontId="0" fillId="0" borderId="23" xfId="0" applyNumberFormat="1" applyBorder="1" applyAlignment="1" applyProtection="1">
      <alignment horizontal="right"/>
      <protection/>
    </xf>
    <xf numFmtId="189" fontId="0" fillId="0" borderId="13" xfId="0" applyNumberFormat="1" applyBorder="1" applyAlignment="1" applyProtection="1">
      <alignment horizontal="right"/>
      <protection/>
    </xf>
    <xf numFmtId="0" fontId="0" fillId="0" borderId="14" xfId="0" applyNumberFormat="1" applyBorder="1" applyAlignment="1" applyProtection="1">
      <alignment horizontal="center"/>
      <protection/>
    </xf>
    <xf numFmtId="0" fontId="0" fillId="0" borderId="23" xfId="0" applyNumberFormat="1" applyBorder="1" applyAlignment="1" applyProtection="1">
      <alignment horizontal="center" shrinkToFit="1"/>
      <protection/>
    </xf>
    <xf numFmtId="0" fontId="0" fillId="0" borderId="24" xfId="0" applyNumberFormat="1" applyBorder="1" applyAlignment="1" applyProtection="1">
      <alignment horizontal="center" shrinkToFit="1"/>
      <protection/>
    </xf>
    <xf numFmtId="189" fontId="0" fillId="0" borderId="21" xfId="0" applyNumberFormat="1" applyBorder="1" applyAlignment="1">
      <alignment/>
    </xf>
    <xf numFmtId="189" fontId="0" fillId="0" borderId="23" xfId="0" applyNumberFormat="1" applyBorder="1" applyAlignment="1">
      <alignment/>
    </xf>
    <xf numFmtId="189" fontId="0" fillId="0" borderId="24" xfId="0" applyNumberFormat="1" applyBorder="1" applyAlignment="1">
      <alignment/>
    </xf>
    <xf numFmtId="0" fontId="8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tabSelected="1" view="pageBreakPreview" zoomScale="65" zoomScaleNormal="55" zoomScaleSheetLayoutView="65" workbookViewId="0" topLeftCell="A1">
      <selection activeCell="U10" sqref="U10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7" max="17" width="1.66015625" style="0" customWidth="1"/>
    <col min="18" max="18" width="11.66015625" style="0" customWidth="1"/>
    <col min="22" max="22" width="12.83203125" style="0" customWidth="1"/>
  </cols>
  <sheetData>
    <row r="1" spans="1:16" ht="17.25">
      <c r="A1" s="18"/>
      <c r="B1" s="82" t="s">
        <v>64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8" ht="17.25">
      <c r="A2" s="18"/>
      <c r="B2" s="21"/>
      <c r="C2" s="22"/>
      <c r="D2" s="22"/>
      <c r="E2" s="22"/>
      <c r="F2" s="22"/>
      <c r="G2" s="22"/>
      <c r="H2" s="22"/>
      <c r="I2" s="23"/>
      <c r="J2" s="24"/>
      <c r="K2" s="23"/>
      <c r="L2" s="23" t="s">
        <v>0</v>
      </c>
      <c r="M2" s="22"/>
      <c r="N2" s="22"/>
      <c r="O2" s="19"/>
      <c r="P2" s="23" t="s">
        <v>41</v>
      </c>
      <c r="R2" t="s">
        <v>46</v>
      </c>
    </row>
    <row r="3" spans="1:18" ht="17.25">
      <c r="A3" s="18"/>
      <c r="B3" s="25"/>
      <c r="C3" s="26"/>
      <c r="D3" s="26"/>
      <c r="E3" s="26"/>
      <c r="F3" s="26"/>
      <c r="G3" s="26"/>
      <c r="H3" s="26"/>
      <c r="I3" s="26"/>
      <c r="J3" s="27"/>
      <c r="K3" s="28"/>
      <c r="L3" s="29"/>
      <c r="M3" s="28"/>
      <c r="N3" s="30"/>
      <c r="O3" s="30"/>
      <c r="P3" s="29"/>
      <c r="R3" s="2"/>
    </row>
    <row r="4" spans="1:18" ht="17.25">
      <c r="A4" s="18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27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  <c r="R4" s="3" t="s">
        <v>6</v>
      </c>
    </row>
    <row r="5" spans="1:18" ht="17.25">
      <c r="A5" s="18"/>
      <c r="B5" s="36"/>
      <c r="C5" s="37"/>
      <c r="D5" s="37"/>
      <c r="E5" s="38" t="s">
        <v>55</v>
      </c>
      <c r="F5" s="38" t="s">
        <v>11</v>
      </c>
      <c r="G5" s="37"/>
      <c r="H5" s="38" t="s">
        <v>52</v>
      </c>
      <c r="I5" s="38" t="s">
        <v>13</v>
      </c>
      <c r="J5" s="27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59</v>
      </c>
      <c r="R5" s="4"/>
    </row>
    <row r="6" spans="2:18" ht="21" customHeight="1">
      <c r="B6" s="43" t="s">
        <v>15</v>
      </c>
      <c r="C6" s="68">
        <v>8658227</v>
      </c>
      <c r="D6" s="68">
        <v>1507339</v>
      </c>
      <c r="E6" s="68">
        <v>4068931</v>
      </c>
      <c r="F6" s="66">
        <v>14234497</v>
      </c>
      <c r="G6" s="68">
        <v>0</v>
      </c>
      <c r="H6" s="68">
        <v>0</v>
      </c>
      <c r="I6" s="66">
        <v>0</v>
      </c>
      <c r="J6" s="14"/>
      <c r="K6" s="63">
        <v>66951388</v>
      </c>
      <c r="L6" s="59">
        <v>3089952</v>
      </c>
      <c r="M6" s="48">
        <f>ROUND(+F6/K6*100,1)</f>
        <v>21.3</v>
      </c>
      <c r="N6" s="48">
        <f>ROUND(+C6/K6*100,1)</f>
        <v>12.9</v>
      </c>
      <c r="O6" s="49">
        <f>ROUND(+D6/K6*100,1)</f>
        <v>2.3</v>
      </c>
      <c r="P6" s="49">
        <f>ROUND(+E6/K6*100,1)</f>
        <v>6.1</v>
      </c>
      <c r="R6" s="79">
        <f>ROUND(G6/K6*100,1)</f>
        <v>0</v>
      </c>
    </row>
    <row r="7" spans="2:18" ht="21" customHeight="1">
      <c r="B7" s="44" t="s">
        <v>16</v>
      </c>
      <c r="C7" s="66">
        <v>13210435</v>
      </c>
      <c r="D7" s="66">
        <v>313632</v>
      </c>
      <c r="E7" s="66">
        <v>27636930</v>
      </c>
      <c r="F7" s="66">
        <v>41160997</v>
      </c>
      <c r="G7" s="66">
        <v>1151154</v>
      </c>
      <c r="H7" s="66">
        <v>0</v>
      </c>
      <c r="I7" s="66">
        <v>1151154</v>
      </c>
      <c r="J7" s="14"/>
      <c r="K7" s="60">
        <v>91068924</v>
      </c>
      <c r="L7" s="60">
        <v>16021</v>
      </c>
      <c r="M7" s="48">
        <f aca="true" t="shared" si="0" ref="M7:M37">ROUND(+F7/K7*100,1)</f>
        <v>45.2</v>
      </c>
      <c r="N7" s="48">
        <f aca="true" t="shared" si="1" ref="N7:N37">ROUND(+C7/K7*100,1)</f>
        <v>14.5</v>
      </c>
      <c r="O7" s="49">
        <f aca="true" t="shared" si="2" ref="O7:O37">ROUND(+D7/K7*100,1)</f>
        <v>0.3</v>
      </c>
      <c r="P7" s="49">
        <f aca="true" t="shared" si="3" ref="P7:P37">ROUND(+E7/K7*100,1)</f>
        <v>30.3</v>
      </c>
      <c r="R7" s="79">
        <f aca="true" t="shared" si="4" ref="R7:R37">ROUND(G7/K7*100,1)</f>
        <v>1.3</v>
      </c>
    </row>
    <row r="8" spans="2:18" ht="21" customHeight="1">
      <c r="B8" s="44" t="s">
        <v>17</v>
      </c>
      <c r="C8" s="66">
        <v>11805473</v>
      </c>
      <c r="D8" s="66">
        <v>1171657</v>
      </c>
      <c r="E8" s="66">
        <v>6349717</v>
      </c>
      <c r="F8" s="66">
        <v>19326847</v>
      </c>
      <c r="G8" s="66">
        <v>2019483</v>
      </c>
      <c r="H8" s="66">
        <v>0</v>
      </c>
      <c r="I8" s="66">
        <v>2019483</v>
      </c>
      <c r="J8" s="14"/>
      <c r="K8" s="60">
        <v>29873524</v>
      </c>
      <c r="L8" s="60">
        <v>1571286</v>
      </c>
      <c r="M8" s="48">
        <f t="shared" si="0"/>
        <v>64.7</v>
      </c>
      <c r="N8" s="48">
        <f t="shared" si="1"/>
        <v>39.5</v>
      </c>
      <c r="O8" s="49">
        <f t="shared" si="2"/>
        <v>3.9</v>
      </c>
      <c r="P8" s="49">
        <f t="shared" si="3"/>
        <v>21.3</v>
      </c>
      <c r="R8" s="79">
        <f t="shared" si="4"/>
        <v>6.8</v>
      </c>
    </row>
    <row r="9" spans="2:18" ht="21" customHeight="1">
      <c r="B9" s="44" t="s">
        <v>18</v>
      </c>
      <c r="C9" s="66">
        <v>8383070</v>
      </c>
      <c r="D9" s="66">
        <v>172404</v>
      </c>
      <c r="E9" s="66">
        <v>4000882</v>
      </c>
      <c r="F9" s="66">
        <v>12556356</v>
      </c>
      <c r="G9" s="66">
        <v>1522504</v>
      </c>
      <c r="H9" s="66">
        <v>0</v>
      </c>
      <c r="I9" s="66">
        <v>1522504</v>
      </c>
      <c r="J9" s="14"/>
      <c r="K9" s="60">
        <v>41831743</v>
      </c>
      <c r="L9" s="60">
        <v>2330983</v>
      </c>
      <c r="M9" s="48">
        <f t="shared" si="0"/>
        <v>30</v>
      </c>
      <c r="N9" s="48">
        <f t="shared" si="1"/>
        <v>20</v>
      </c>
      <c r="O9" s="49">
        <f t="shared" si="2"/>
        <v>0.4</v>
      </c>
      <c r="P9" s="49">
        <f t="shared" si="3"/>
        <v>9.6</v>
      </c>
      <c r="R9" s="79">
        <f t="shared" si="4"/>
        <v>3.6</v>
      </c>
    </row>
    <row r="10" spans="2:18" ht="21" customHeight="1">
      <c r="B10" s="44" t="s">
        <v>19</v>
      </c>
      <c r="C10" s="66">
        <v>4589885</v>
      </c>
      <c r="D10" s="66">
        <v>453449</v>
      </c>
      <c r="E10" s="66">
        <v>5576049</v>
      </c>
      <c r="F10" s="66">
        <v>10619383</v>
      </c>
      <c r="G10" s="66">
        <v>0</v>
      </c>
      <c r="H10" s="66">
        <v>0</v>
      </c>
      <c r="I10" s="66">
        <v>0</v>
      </c>
      <c r="J10" s="14"/>
      <c r="K10" s="60">
        <v>30337010</v>
      </c>
      <c r="L10" s="60">
        <v>1745571</v>
      </c>
      <c r="M10" s="48">
        <f t="shared" si="0"/>
        <v>35</v>
      </c>
      <c r="N10" s="48">
        <f t="shared" si="1"/>
        <v>15.1</v>
      </c>
      <c r="O10" s="49">
        <f t="shared" si="2"/>
        <v>1.5</v>
      </c>
      <c r="P10" s="49">
        <f t="shared" si="3"/>
        <v>18.4</v>
      </c>
      <c r="R10" s="79">
        <f t="shared" si="4"/>
        <v>0</v>
      </c>
    </row>
    <row r="11" spans="2:18" ht="21" customHeight="1">
      <c r="B11" s="44" t="s">
        <v>20</v>
      </c>
      <c r="C11" s="66">
        <v>7657892</v>
      </c>
      <c r="D11" s="66">
        <v>2308297</v>
      </c>
      <c r="E11" s="66">
        <v>1651394</v>
      </c>
      <c r="F11" s="66">
        <v>11617583</v>
      </c>
      <c r="G11" s="66">
        <v>554000</v>
      </c>
      <c r="H11" s="66">
        <v>0</v>
      </c>
      <c r="I11" s="66">
        <v>554000</v>
      </c>
      <c r="J11" s="14"/>
      <c r="K11" s="60">
        <v>37959942</v>
      </c>
      <c r="L11" s="60">
        <v>1938949</v>
      </c>
      <c r="M11" s="48">
        <f t="shared" si="0"/>
        <v>30.6</v>
      </c>
      <c r="N11" s="48">
        <f t="shared" si="1"/>
        <v>20.2</v>
      </c>
      <c r="O11" s="49">
        <f t="shared" si="2"/>
        <v>6.1</v>
      </c>
      <c r="P11" s="49">
        <f t="shared" si="3"/>
        <v>4.4</v>
      </c>
      <c r="R11" s="79">
        <f t="shared" si="4"/>
        <v>1.5</v>
      </c>
    </row>
    <row r="12" spans="2:18" ht="21" customHeight="1">
      <c r="B12" s="44" t="s">
        <v>21</v>
      </c>
      <c r="C12" s="66">
        <v>123881</v>
      </c>
      <c r="D12" s="66">
        <v>766</v>
      </c>
      <c r="E12" s="66">
        <v>1314187</v>
      </c>
      <c r="F12" s="66">
        <v>1438834</v>
      </c>
      <c r="G12" s="66">
        <v>362652</v>
      </c>
      <c r="H12" s="66">
        <v>0</v>
      </c>
      <c r="I12" s="66">
        <v>362652</v>
      </c>
      <c r="J12" s="14"/>
      <c r="K12" s="60">
        <v>16103371</v>
      </c>
      <c r="L12" s="60">
        <v>1059122</v>
      </c>
      <c r="M12" s="48">
        <f t="shared" si="0"/>
        <v>8.9</v>
      </c>
      <c r="N12" s="48">
        <f t="shared" si="1"/>
        <v>0.8</v>
      </c>
      <c r="O12" s="49">
        <f t="shared" si="2"/>
        <v>0</v>
      </c>
      <c r="P12" s="49">
        <f t="shared" si="3"/>
        <v>8.2</v>
      </c>
      <c r="R12" s="79">
        <f t="shared" si="4"/>
        <v>2.3</v>
      </c>
    </row>
    <row r="13" spans="2:18" ht="21" customHeight="1">
      <c r="B13" s="44" t="s">
        <v>22</v>
      </c>
      <c r="C13" s="66">
        <v>888695</v>
      </c>
      <c r="D13" s="66">
        <v>285818</v>
      </c>
      <c r="E13" s="66">
        <v>811959</v>
      </c>
      <c r="F13" s="66">
        <v>1986472</v>
      </c>
      <c r="G13" s="66">
        <v>0</v>
      </c>
      <c r="H13" s="66">
        <v>5000</v>
      </c>
      <c r="I13" s="66">
        <v>5000</v>
      </c>
      <c r="J13" s="14"/>
      <c r="K13" s="60">
        <v>5925282</v>
      </c>
      <c r="L13" s="60">
        <v>249088</v>
      </c>
      <c r="M13" s="48">
        <f t="shared" si="0"/>
        <v>33.5</v>
      </c>
      <c r="N13" s="48">
        <f t="shared" si="1"/>
        <v>15</v>
      </c>
      <c r="O13" s="49">
        <f t="shared" si="2"/>
        <v>4.8</v>
      </c>
      <c r="P13" s="49">
        <f t="shared" si="3"/>
        <v>13.7</v>
      </c>
      <c r="R13" s="79">
        <f t="shared" si="4"/>
        <v>0</v>
      </c>
    </row>
    <row r="14" spans="2:18" ht="21" customHeight="1">
      <c r="B14" s="44" t="s">
        <v>23</v>
      </c>
      <c r="C14" s="66">
        <v>2809277</v>
      </c>
      <c r="D14" s="66">
        <v>328395</v>
      </c>
      <c r="E14" s="66">
        <v>4277366</v>
      </c>
      <c r="F14" s="66">
        <v>7415038</v>
      </c>
      <c r="G14" s="66">
        <v>798125</v>
      </c>
      <c r="H14" s="66">
        <v>0</v>
      </c>
      <c r="I14" s="66">
        <v>798125</v>
      </c>
      <c r="J14" s="14"/>
      <c r="K14" s="60">
        <v>12790434</v>
      </c>
      <c r="L14" s="60">
        <v>493225</v>
      </c>
      <c r="M14" s="48">
        <f t="shared" si="0"/>
        <v>58</v>
      </c>
      <c r="N14" s="48">
        <f t="shared" si="1"/>
        <v>22</v>
      </c>
      <c r="O14" s="49">
        <f t="shared" si="2"/>
        <v>2.6</v>
      </c>
      <c r="P14" s="49">
        <f t="shared" si="3"/>
        <v>33.4</v>
      </c>
      <c r="R14" s="79">
        <f t="shared" si="4"/>
        <v>6.2</v>
      </c>
    </row>
    <row r="15" spans="2:18" ht="21" customHeight="1">
      <c r="B15" s="44" t="s">
        <v>24</v>
      </c>
      <c r="C15" s="66">
        <v>554549</v>
      </c>
      <c r="D15" s="66">
        <v>59084</v>
      </c>
      <c r="E15" s="66">
        <v>1368784</v>
      </c>
      <c r="F15" s="66">
        <v>1982417</v>
      </c>
      <c r="G15" s="66">
        <v>380445</v>
      </c>
      <c r="H15" s="66">
        <v>0</v>
      </c>
      <c r="I15" s="66">
        <v>380445</v>
      </c>
      <c r="J15" s="14"/>
      <c r="K15" s="60">
        <v>6400136</v>
      </c>
      <c r="L15" s="60">
        <v>277373</v>
      </c>
      <c r="M15" s="48">
        <f t="shared" si="0"/>
        <v>31</v>
      </c>
      <c r="N15" s="48">
        <f t="shared" si="1"/>
        <v>8.7</v>
      </c>
      <c r="O15" s="49">
        <f t="shared" si="2"/>
        <v>0.9</v>
      </c>
      <c r="P15" s="49">
        <f t="shared" si="3"/>
        <v>21.4</v>
      </c>
      <c r="R15" s="79">
        <f t="shared" si="4"/>
        <v>5.9</v>
      </c>
    </row>
    <row r="16" spans="2:18" ht="21" customHeight="1">
      <c r="B16" s="44" t="s">
        <v>25</v>
      </c>
      <c r="C16" s="66">
        <v>3262307</v>
      </c>
      <c r="D16" s="66">
        <v>1350216</v>
      </c>
      <c r="E16" s="66">
        <v>2014666</v>
      </c>
      <c r="F16" s="66">
        <v>6627189</v>
      </c>
      <c r="G16" s="66">
        <v>402672</v>
      </c>
      <c r="H16" s="66">
        <v>0</v>
      </c>
      <c r="I16" s="66">
        <v>402672</v>
      </c>
      <c r="J16" s="14"/>
      <c r="K16" s="60">
        <v>7011663</v>
      </c>
      <c r="L16" s="60">
        <v>229959</v>
      </c>
      <c r="M16" s="48">
        <f t="shared" si="0"/>
        <v>94.5</v>
      </c>
      <c r="N16" s="48">
        <f t="shared" si="1"/>
        <v>46.5</v>
      </c>
      <c r="O16" s="49">
        <f t="shared" si="2"/>
        <v>19.3</v>
      </c>
      <c r="P16" s="49">
        <f t="shared" si="3"/>
        <v>28.7</v>
      </c>
      <c r="R16" s="79">
        <f t="shared" si="4"/>
        <v>5.7</v>
      </c>
    </row>
    <row r="17" spans="2:18" ht="21" customHeight="1">
      <c r="B17" s="45" t="s">
        <v>45</v>
      </c>
      <c r="C17" s="69">
        <v>4771767</v>
      </c>
      <c r="D17" s="69">
        <v>1639469</v>
      </c>
      <c r="E17" s="69">
        <v>4748714</v>
      </c>
      <c r="F17" s="66">
        <v>11159950</v>
      </c>
      <c r="G17" s="69">
        <v>0</v>
      </c>
      <c r="H17" s="69">
        <v>0</v>
      </c>
      <c r="I17" s="66">
        <v>0</v>
      </c>
      <c r="J17" s="14"/>
      <c r="K17" s="64">
        <v>13387118</v>
      </c>
      <c r="L17" s="64">
        <v>672689</v>
      </c>
      <c r="M17" s="48">
        <f t="shared" si="0"/>
        <v>83.4</v>
      </c>
      <c r="N17" s="48">
        <f t="shared" si="1"/>
        <v>35.6</v>
      </c>
      <c r="O17" s="49">
        <f t="shared" si="2"/>
        <v>12.2</v>
      </c>
      <c r="P17" s="49">
        <f t="shared" si="3"/>
        <v>35.5</v>
      </c>
      <c r="R17" s="79">
        <f t="shared" si="4"/>
        <v>0</v>
      </c>
    </row>
    <row r="18" spans="2:18" ht="21" customHeight="1">
      <c r="B18" s="44" t="s">
        <v>47</v>
      </c>
      <c r="C18" s="66">
        <v>3781663</v>
      </c>
      <c r="D18" s="66">
        <v>259237</v>
      </c>
      <c r="E18" s="66">
        <v>4480562</v>
      </c>
      <c r="F18" s="66">
        <v>8521462</v>
      </c>
      <c r="G18" s="66">
        <v>0</v>
      </c>
      <c r="H18" s="66">
        <v>142400</v>
      </c>
      <c r="I18" s="66">
        <v>142400</v>
      </c>
      <c r="J18" s="14"/>
      <c r="K18" s="60">
        <v>16466264</v>
      </c>
      <c r="L18" s="60">
        <v>617666</v>
      </c>
      <c r="M18" s="48">
        <f t="shared" si="0"/>
        <v>51.8</v>
      </c>
      <c r="N18" s="48">
        <f t="shared" si="1"/>
        <v>23</v>
      </c>
      <c r="O18" s="49">
        <f t="shared" si="2"/>
        <v>1.6</v>
      </c>
      <c r="P18" s="49">
        <f t="shared" si="3"/>
        <v>27.2</v>
      </c>
      <c r="R18" s="79">
        <f t="shared" si="4"/>
        <v>0</v>
      </c>
    </row>
    <row r="19" spans="2:18" ht="21" customHeight="1">
      <c r="B19" s="46" t="s">
        <v>48</v>
      </c>
      <c r="C19" s="67">
        <v>6322074</v>
      </c>
      <c r="D19" s="67">
        <v>385611</v>
      </c>
      <c r="E19" s="67">
        <v>8404033</v>
      </c>
      <c r="F19" s="67">
        <v>15111718</v>
      </c>
      <c r="G19" s="67">
        <v>280637</v>
      </c>
      <c r="H19" s="67">
        <v>6000</v>
      </c>
      <c r="I19" s="67">
        <v>286637</v>
      </c>
      <c r="J19" s="14"/>
      <c r="K19" s="61">
        <v>27132947</v>
      </c>
      <c r="L19" s="61">
        <v>1227015</v>
      </c>
      <c r="M19" s="50">
        <f t="shared" si="0"/>
        <v>55.7</v>
      </c>
      <c r="N19" s="50">
        <f t="shared" si="1"/>
        <v>23.3</v>
      </c>
      <c r="O19" s="51">
        <f t="shared" si="2"/>
        <v>1.4</v>
      </c>
      <c r="P19" s="51">
        <f t="shared" si="3"/>
        <v>31</v>
      </c>
      <c r="R19" s="80">
        <f t="shared" si="4"/>
        <v>1</v>
      </c>
    </row>
    <row r="20" spans="2:18" ht="21" customHeight="1">
      <c r="B20" s="44" t="s">
        <v>26</v>
      </c>
      <c r="C20" s="65">
        <v>2609222</v>
      </c>
      <c r="D20" s="65">
        <v>538743</v>
      </c>
      <c r="E20" s="65">
        <v>667779</v>
      </c>
      <c r="F20" s="65">
        <v>3815744</v>
      </c>
      <c r="G20" s="65">
        <v>147067</v>
      </c>
      <c r="H20" s="65">
        <v>119474</v>
      </c>
      <c r="I20" s="65">
        <v>266541</v>
      </c>
      <c r="J20" s="14"/>
      <c r="K20" s="59">
        <v>2053767</v>
      </c>
      <c r="L20" s="59">
        <v>100182</v>
      </c>
      <c r="M20" s="52">
        <f t="shared" si="0"/>
        <v>185.8</v>
      </c>
      <c r="N20" s="52">
        <f t="shared" si="1"/>
        <v>127</v>
      </c>
      <c r="O20" s="53">
        <f t="shared" si="2"/>
        <v>26.2</v>
      </c>
      <c r="P20" s="53">
        <f t="shared" si="3"/>
        <v>32.5</v>
      </c>
      <c r="R20" s="81">
        <f t="shared" si="4"/>
        <v>7.2</v>
      </c>
    </row>
    <row r="21" spans="2:18" ht="21" customHeight="1">
      <c r="B21" s="44" t="s">
        <v>27</v>
      </c>
      <c r="C21" s="66">
        <v>1900372</v>
      </c>
      <c r="D21" s="66">
        <v>147720</v>
      </c>
      <c r="E21" s="66">
        <v>2025929</v>
      </c>
      <c r="F21" s="66">
        <v>4074021</v>
      </c>
      <c r="G21" s="66">
        <v>409849</v>
      </c>
      <c r="H21" s="66">
        <v>0</v>
      </c>
      <c r="I21" s="66">
        <v>409849</v>
      </c>
      <c r="J21" s="14"/>
      <c r="K21" s="60">
        <v>5584350</v>
      </c>
      <c r="L21" s="60">
        <v>424666</v>
      </c>
      <c r="M21" s="48">
        <f t="shared" si="0"/>
        <v>73</v>
      </c>
      <c r="N21" s="48">
        <f t="shared" si="1"/>
        <v>34</v>
      </c>
      <c r="O21" s="49">
        <f t="shared" si="2"/>
        <v>2.6</v>
      </c>
      <c r="P21" s="49">
        <f t="shared" si="3"/>
        <v>36.3</v>
      </c>
      <c r="R21" s="79">
        <f t="shared" si="4"/>
        <v>7.3</v>
      </c>
    </row>
    <row r="22" spans="2:18" ht="21" customHeight="1">
      <c r="B22" s="44" t="s">
        <v>28</v>
      </c>
      <c r="C22" s="66">
        <v>2873175</v>
      </c>
      <c r="D22" s="66">
        <v>464404</v>
      </c>
      <c r="E22" s="66">
        <v>1924303</v>
      </c>
      <c r="F22" s="66">
        <v>5261882</v>
      </c>
      <c r="G22" s="66">
        <v>0</v>
      </c>
      <c r="H22" s="66">
        <v>4000</v>
      </c>
      <c r="I22" s="66">
        <v>4000</v>
      </c>
      <c r="J22" s="14"/>
      <c r="K22" s="60">
        <v>8535144</v>
      </c>
      <c r="L22" s="60">
        <v>491065</v>
      </c>
      <c r="M22" s="48">
        <f t="shared" si="0"/>
        <v>61.6</v>
      </c>
      <c r="N22" s="48">
        <f t="shared" si="1"/>
        <v>33.7</v>
      </c>
      <c r="O22" s="49">
        <f t="shared" si="2"/>
        <v>5.4</v>
      </c>
      <c r="P22" s="49">
        <f t="shared" si="3"/>
        <v>22.5</v>
      </c>
      <c r="R22" s="79">
        <f t="shared" si="4"/>
        <v>0</v>
      </c>
    </row>
    <row r="23" spans="2:18" ht="21" customHeight="1">
      <c r="B23" s="44" t="s">
        <v>29</v>
      </c>
      <c r="C23" s="66">
        <v>806332</v>
      </c>
      <c r="D23" s="66">
        <v>24278</v>
      </c>
      <c r="E23" s="66">
        <v>978196</v>
      </c>
      <c r="F23" s="66">
        <v>1808806</v>
      </c>
      <c r="G23" s="66">
        <v>191208</v>
      </c>
      <c r="H23" s="66">
        <v>15820</v>
      </c>
      <c r="I23" s="66">
        <v>207028</v>
      </c>
      <c r="J23" s="14"/>
      <c r="K23" s="60">
        <v>2910540</v>
      </c>
      <c r="L23" s="60">
        <v>103852</v>
      </c>
      <c r="M23" s="48">
        <f t="shared" si="0"/>
        <v>62.1</v>
      </c>
      <c r="N23" s="48">
        <f t="shared" si="1"/>
        <v>27.7</v>
      </c>
      <c r="O23" s="49">
        <f t="shared" si="2"/>
        <v>0.8</v>
      </c>
      <c r="P23" s="49">
        <f t="shared" si="3"/>
        <v>33.6</v>
      </c>
      <c r="R23" s="79">
        <f t="shared" si="4"/>
        <v>6.6</v>
      </c>
    </row>
    <row r="24" spans="2:18" ht="21" customHeight="1">
      <c r="B24" s="44" t="s">
        <v>30</v>
      </c>
      <c r="C24" s="66">
        <v>9516686</v>
      </c>
      <c r="D24" s="66">
        <v>3196587</v>
      </c>
      <c r="E24" s="66">
        <v>12981916</v>
      </c>
      <c r="F24" s="66">
        <v>25695189</v>
      </c>
      <c r="G24" s="66">
        <v>329330</v>
      </c>
      <c r="H24" s="66">
        <v>6000</v>
      </c>
      <c r="I24" s="66">
        <v>335330</v>
      </c>
      <c r="J24" s="14"/>
      <c r="K24" s="60">
        <v>5031118</v>
      </c>
      <c r="L24" s="60">
        <v>0</v>
      </c>
      <c r="M24" s="48">
        <f t="shared" si="0"/>
        <v>510.7</v>
      </c>
      <c r="N24" s="48">
        <f t="shared" si="1"/>
        <v>189.2</v>
      </c>
      <c r="O24" s="49">
        <f t="shared" si="2"/>
        <v>63.5</v>
      </c>
      <c r="P24" s="49">
        <f t="shared" si="3"/>
        <v>258</v>
      </c>
      <c r="R24" s="79">
        <f t="shared" si="4"/>
        <v>6.5</v>
      </c>
    </row>
    <row r="25" spans="2:18" ht="21" customHeight="1">
      <c r="B25" s="44" t="s">
        <v>31</v>
      </c>
      <c r="C25" s="66">
        <v>2424018</v>
      </c>
      <c r="D25" s="66">
        <v>477239</v>
      </c>
      <c r="E25" s="66">
        <v>1537064</v>
      </c>
      <c r="F25" s="66">
        <v>4438321</v>
      </c>
      <c r="G25" s="66">
        <v>134813</v>
      </c>
      <c r="H25" s="66">
        <v>2000</v>
      </c>
      <c r="I25" s="66">
        <v>136813</v>
      </c>
      <c r="J25" s="14"/>
      <c r="K25" s="60">
        <v>5185469</v>
      </c>
      <c r="L25" s="60">
        <v>238962</v>
      </c>
      <c r="M25" s="48">
        <f t="shared" si="0"/>
        <v>85.6</v>
      </c>
      <c r="N25" s="48">
        <f t="shared" si="1"/>
        <v>46.7</v>
      </c>
      <c r="O25" s="49">
        <f t="shared" si="2"/>
        <v>9.2</v>
      </c>
      <c r="P25" s="49">
        <f t="shared" si="3"/>
        <v>29.6</v>
      </c>
      <c r="R25" s="79">
        <f t="shared" si="4"/>
        <v>2.6</v>
      </c>
    </row>
    <row r="26" spans="2:18" ht="21" customHeight="1">
      <c r="B26" s="44" t="s">
        <v>32</v>
      </c>
      <c r="C26" s="66">
        <v>500000</v>
      </c>
      <c r="D26" s="66">
        <v>237387</v>
      </c>
      <c r="E26" s="66">
        <v>1136925</v>
      </c>
      <c r="F26" s="66">
        <v>1874312</v>
      </c>
      <c r="G26" s="66">
        <v>60000</v>
      </c>
      <c r="H26" s="66">
        <v>2000</v>
      </c>
      <c r="I26" s="66">
        <v>62000</v>
      </c>
      <c r="J26" s="14"/>
      <c r="K26" s="60">
        <v>5396395</v>
      </c>
      <c r="L26" s="60">
        <v>287092</v>
      </c>
      <c r="M26" s="48">
        <f t="shared" si="0"/>
        <v>34.7</v>
      </c>
      <c r="N26" s="48">
        <f t="shared" si="1"/>
        <v>9.3</v>
      </c>
      <c r="O26" s="49">
        <f t="shared" si="2"/>
        <v>4.4</v>
      </c>
      <c r="P26" s="49">
        <f t="shared" si="3"/>
        <v>21.1</v>
      </c>
      <c r="R26" s="79">
        <f t="shared" si="4"/>
        <v>1.1</v>
      </c>
    </row>
    <row r="27" spans="2:18" ht="21" customHeight="1">
      <c r="B27" s="44" t="s">
        <v>33</v>
      </c>
      <c r="C27" s="66">
        <v>2234802</v>
      </c>
      <c r="D27" s="66">
        <v>71534</v>
      </c>
      <c r="E27" s="66">
        <v>1660147</v>
      </c>
      <c r="F27" s="66">
        <v>3966483</v>
      </c>
      <c r="G27" s="66">
        <v>107214</v>
      </c>
      <c r="H27" s="66">
        <v>2000</v>
      </c>
      <c r="I27" s="66">
        <v>109214</v>
      </c>
      <c r="J27" s="14"/>
      <c r="K27" s="60">
        <v>4740644</v>
      </c>
      <c r="L27" s="60">
        <v>146869</v>
      </c>
      <c r="M27" s="48">
        <f t="shared" si="0"/>
        <v>83.7</v>
      </c>
      <c r="N27" s="48">
        <f t="shared" si="1"/>
        <v>47.1</v>
      </c>
      <c r="O27" s="49">
        <f t="shared" si="2"/>
        <v>1.5</v>
      </c>
      <c r="P27" s="49">
        <f t="shared" si="3"/>
        <v>35</v>
      </c>
      <c r="R27" s="79">
        <f t="shared" si="4"/>
        <v>2.3</v>
      </c>
    </row>
    <row r="28" spans="2:18" ht="21" customHeight="1">
      <c r="B28" s="44" t="s">
        <v>34</v>
      </c>
      <c r="C28" s="66">
        <v>1612898</v>
      </c>
      <c r="D28" s="66">
        <v>239766</v>
      </c>
      <c r="E28" s="66">
        <v>503125</v>
      </c>
      <c r="F28" s="66">
        <v>2355789</v>
      </c>
      <c r="G28" s="66">
        <v>114082</v>
      </c>
      <c r="H28" s="66">
        <v>0</v>
      </c>
      <c r="I28" s="66">
        <v>114082</v>
      </c>
      <c r="J28" s="14"/>
      <c r="K28" s="60">
        <v>4080240</v>
      </c>
      <c r="L28" s="60">
        <v>203409</v>
      </c>
      <c r="M28" s="48">
        <f t="shared" si="0"/>
        <v>57.7</v>
      </c>
      <c r="N28" s="48">
        <f t="shared" si="1"/>
        <v>39.5</v>
      </c>
      <c r="O28" s="49">
        <f t="shared" si="2"/>
        <v>5.9</v>
      </c>
      <c r="P28" s="49">
        <f t="shared" si="3"/>
        <v>12.3</v>
      </c>
      <c r="R28" s="79">
        <f t="shared" si="4"/>
        <v>2.8</v>
      </c>
    </row>
    <row r="29" spans="2:18" ht="21" customHeight="1">
      <c r="B29" s="44" t="s">
        <v>35</v>
      </c>
      <c r="C29" s="66">
        <v>1304464</v>
      </c>
      <c r="D29" s="66">
        <v>387847</v>
      </c>
      <c r="E29" s="66">
        <v>1120329</v>
      </c>
      <c r="F29" s="66">
        <v>2812640</v>
      </c>
      <c r="G29" s="66">
        <v>131355</v>
      </c>
      <c r="H29" s="66">
        <v>0</v>
      </c>
      <c r="I29" s="66">
        <v>131355</v>
      </c>
      <c r="J29" s="14"/>
      <c r="K29" s="60">
        <v>2642728</v>
      </c>
      <c r="L29" s="60">
        <v>89906</v>
      </c>
      <c r="M29" s="48">
        <f t="shared" si="0"/>
        <v>106.4</v>
      </c>
      <c r="N29" s="48">
        <f t="shared" si="1"/>
        <v>49.4</v>
      </c>
      <c r="O29" s="49">
        <f t="shared" si="2"/>
        <v>14.7</v>
      </c>
      <c r="P29" s="49">
        <f t="shared" si="3"/>
        <v>42.4</v>
      </c>
      <c r="R29" s="79">
        <f t="shared" si="4"/>
        <v>5</v>
      </c>
    </row>
    <row r="30" spans="2:18" ht="21" customHeight="1">
      <c r="B30" s="44" t="s">
        <v>49</v>
      </c>
      <c r="C30" s="66">
        <v>1867350</v>
      </c>
      <c r="D30" s="66">
        <v>109642</v>
      </c>
      <c r="E30" s="66">
        <v>2996751</v>
      </c>
      <c r="F30" s="66">
        <v>4973743</v>
      </c>
      <c r="G30" s="66">
        <v>50000</v>
      </c>
      <c r="H30" s="66">
        <v>211660</v>
      </c>
      <c r="I30" s="66">
        <v>261660</v>
      </c>
      <c r="J30" s="14"/>
      <c r="K30" s="60">
        <v>4554376</v>
      </c>
      <c r="L30" s="60">
        <v>128205</v>
      </c>
      <c r="M30" s="48">
        <f t="shared" si="0"/>
        <v>109.2</v>
      </c>
      <c r="N30" s="48">
        <f t="shared" si="1"/>
        <v>41</v>
      </c>
      <c r="O30" s="49">
        <f t="shared" si="2"/>
        <v>2.4</v>
      </c>
      <c r="P30" s="49">
        <f t="shared" si="3"/>
        <v>65.8</v>
      </c>
      <c r="R30" s="79">
        <f t="shared" si="4"/>
        <v>1.1</v>
      </c>
    </row>
    <row r="31" spans="2:18" ht="21" customHeight="1">
      <c r="B31" s="44" t="s">
        <v>50</v>
      </c>
      <c r="C31" s="66">
        <v>1694886</v>
      </c>
      <c r="D31" s="66">
        <v>1971050</v>
      </c>
      <c r="E31" s="66">
        <v>1850791</v>
      </c>
      <c r="F31" s="66">
        <v>5516727</v>
      </c>
      <c r="G31" s="66">
        <v>172873</v>
      </c>
      <c r="H31" s="66">
        <v>0</v>
      </c>
      <c r="I31" s="66">
        <v>172873</v>
      </c>
      <c r="J31" s="14"/>
      <c r="K31" s="60">
        <v>5814527</v>
      </c>
      <c r="L31" s="60">
        <v>167717</v>
      </c>
      <c r="M31" s="48">
        <f t="shared" si="0"/>
        <v>94.9</v>
      </c>
      <c r="N31" s="48">
        <f t="shared" si="1"/>
        <v>29.1</v>
      </c>
      <c r="O31" s="49">
        <f t="shared" si="2"/>
        <v>33.9</v>
      </c>
      <c r="P31" s="49">
        <f t="shared" si="3"/>
        <v>31.8</v>
      </c>
      <c r="R31" s="79">
        <f t="shared" si="4"/>
        <v>3</v>
      </c>
    </row>
    <row r="32" spans="2:18" ht="21" customHeight="1">
      <c r="B32" s="44" t="s">
        <v>51</v>
      </c>
      <c r="C32" s="66">
        <v>1498288</v>
      </c>
      <c r="D32" s="66">
        <v>1432394</v>
      </c>
      <c r="E32" s="66">
        <v>2500255</v>
      </c>
      <c r="F32" s="66">
        <v>5430937</v>
      </c>
      <c r="G32" s="66">
        <v>277203</v>
      </c>
      <c r="H32" s="66">
        <v>0</v>
      </c>
      <c r="I32" s="66">
        <v>277203</v>
      </c>
      <c r="J32" s="14"/>
      <c r="K32" s="60">
        <v>5905319</v>
      </c>
      <c r="L32" s="60">
        <v>190750</v>
      </c>
      <c r="M32" s="48">
        <f t="shared" si="0"/>
        <v>92</v>
      </c>
      <c r="N32" s="48">
        <f t="shared" si="1"/>
        <v>25.4</v>
      </c>
      <c r="O32" s="49">
        <f t="shared" si="2"/>
        <v>24.3</v>
      </c>
      <c r="P32" s="49">
        <f t="shared" si="3"/>
        <v>42.3</v>
      </c>
      <c r="R32" s="79">
        <f t="shared" si="4"/>
        <v>4.7</v>
      </c>
    </row>
    <row r="33" spans="2:18" ht="21" customHeight="1">
      <c r="B33" s="44" t="s">
        <v>36</v>
      </c>
      <c r="C33" s="66">
        <v>1102678</v>
      </c>
      <c r="D33" s="66">
        <v>253241</v>
      </c>
      <c r="E33" s="66">
        <v>582642</v>
      </c>
      <c r="F33" s="66">
        <v>1938561</v>
      </c>
      <c r="G33" s="66">
        <v>129521</v>
      </c>
      <c r="H33" s="66">
        <v>0</v>
      </c>
      <c r="I33" s="66">
        <v>129521</v>
      </c>
      <c r="J33" s="14"/>
      <c r="K33" s="60">
        <v>3152000</v>
      </c>
      <c r="L33" s="60">
        <v>104672</v>
      </c>
      <c r="M33" s="48">
        <f t="shared" si="0"/>
        <v>61.5</v>
      </c>
      <c r="N33" s="48">
        <f t="shared" si="1"/>
        <v>35</v>
      </c>
      <c r="O33" s="49">
        <f t="shared" si="2"/>
        <v>8</v>
      </c>
      <c r="P33" s="49">
        <f t="shared" si="3"/>
        <v>18.5</v>
      </c>
      <c r="R33" s="79">
        <f t="shared" si="4"/>
        <v>4.1</v>
      </c>
    </row>
    <row r="34" spans="2:18" ht="21" customHeight="1">
      <c r="B34" s="44" t="s">
        <v>37</v>
      </c>
      <c r="C34" s="66">
        <v>2010568</v>
      </c>
      <c r="D34" s="66">
        <v>4560</v>
      </c>
      <c r="E34" s="66">
        <v>1428731</v>
      </c>
      <c r="F34" s="69">
        <v>3443859</v>
      </c>
      <c r="G34" s="66">
        <v>426703</v>
      </c>
      <c r="H34" s="66">
        <v>0</v>
      </c>
      <c r="I34" s="66">
        <v>426703</v>
      </c>
      <c r="J34" s="14"/>
      <c r="K34" s="60">
        <v>3990180</v>
      </c>
      <c r="L34" s="60">
        <v>135776</v>
      </c>
      <c r="M34" s="54">
        <f t="shared" si="0"/>
        <v>86.3</v>
      </c>
      <c r="N34" s="54">
        <f t="shared" si="1"/>
        <v>50.4</v>
      </c>
      <c r="O34" s="55">
        <f t="shared" si="2"/>
        <v>0.1</v>
      </c>
      <c r="P34" s="55">
        <f t="shared" si="3"/>
        <v>35.8</v>
      </c>
      <c r="R34" s="79">
        <f t="shared" si="4"/>
        <v>10.7</v>
      </c>
    </row>
    <row r="35" spans="2:18" ht="22.5" customHeight="1">
      <c r="B35" s="47" t="s">
        <v>38</v>
      </c>
      <c r="C35" s="62">
        <f>SUM(C6:C19)</f>
        <v>76819195</v>
      </c>
      <c r="D35" s="62">
        <f aca="true" t="shared" si="5" ref="D35:I35">SUM(D6:D19)</f>
        <v>10235374</v>
      </c>
      <c r="E35" s="62">
        <f t="shared" si="5"/>
        <v>76704174</v>
      </c>
      <c r="F35" s="62">
        <f>SUM(C35:E35)</f>
        <v>163758743</v>
      </c>
      <c r="G35" s="62">
        <f t="shared" si="5"/>
        <v>7471672</v>
      </c>
      <c r="H35" s="62">
        <f t="shared" si="5"/>
        <v>153400</v>
      </c>
      <c r="I35" s="62">
        <f t="shared" si="5"/>
        <v>7625072</v>
      </c>
      <c r="J35" s="15"/>
      <c r="K35" s="62">
        <f>SUM(K6:K19)</f>
        <v>403239746</v>
      </c>
      <c r="L35" s="62">
        <f>SUM(L6:L19)</f>
        <v>15518899</v>
      </c>
      <c r="M35" s="56">
        <f t="shared" si="0"/>
        <v>40.6</v>
      </c>
      <c r="N35" s="56">
        <f t="shared" si="1"/>
        <v>19.1</v>
      </c>
      <c r="O35" s="57">
        <f t="shared" si="2"/>
        <v>2.5</v>
      </c>
      <c r="P35" s="57">
        <f t="shared" si="3"/>
        <v>19</v>
      </c>
      <c r="R35" s="70">
        <f t="shared" si="4"/>
        <v>1.9</v>
      </c>
    </row>
    <row r="36" spans="2:18" ht="22.5" customHeight="1">
      <c r="B36" s="47" t="s">
        <v>61</v>
      </c>
      <c r="C36" s="62">
        <f aca="true" t="shared" si="6" ref="C36:I36">SUM(C20:C34)</f>
        <v>33955739</v>
      </c>
      <c r="D36" s="62">
        <f t="shared" si="6"/>
        <v>9556392</v>
      </c>
      <c r="E36" s="62">
        <f t="shared" si="6"/>
        <v>33894883</v>
      </c>
      <c r="F36" s="62">
        <f>SUM(C36:E36)</f>
        <v>77407014</v>
      </c>
      <c r="G36" s="62">
        <f t="shared" si="6"/>
        <v>2681218</v>
      </c>
      <c r="H36" s="62">
        <f t="shared" si="6"/>
        <v>362954</v>
      </c>
      <c r="I36" s="62">
        <f t="shared" si="6"/>
        <v>3044172</v>
      </c>
      <c r="J36" s="15"/>
      <c r="K36" s="62">
        <f>SUM(K20:K34)</f>
        <v>69576797</v>
      </c>
      <c r="L36" s="62">
        <f>SUM(L20:L34)</f>
        <v>2813123</v>
      </c>
      <c r="M36" s="56">
        <f t="shared" si="0"/>
        <v>111.3</v>
      </c>
      <c r="N36" s="56">
        <f t="shared" si="1"/>
        <v>48.8</v>
      </c>
      <c r="O36" s="57">
        <f t="shared" si="2"/>
        <v>13.7</v>
      </c>
      <c r="P36" s="57">
        <f t="shared" si="3"/>
        <v>48.7</v>
      </c>
      <c r="R36" s="70">
        <f t="shared" si="4"/>
        <v>3.9</v>
      </c>
    </row>
    <row r="37" spans="2:18" ht="22.5" customHeight="1">
      <c r="B37" s="47" t="s">
        <v>40</v>
      </c>
      <c r="C37" s="62">
        <f>SUM(C6:C34)</f>
        <v>110774934</v>
      </c>
      <c r="D37" s="62">
        <f>SUM(D6:D34)</f>
        <v>19791766</v>
      </c>
      <c r="E37" s="62">
        <f>SUM(E6:E34)</f>
        <v>110599057</v>
      </c>
      <c r="F37" s="62">
        <f>SUM(C37:E37)</f>
        <v>241165757</v>
      </c>
      <c r="G37" s="62">
        <f>SUM(G6:G34)</f>
        <v>10152890</v>
      </c>
      <c r="H37" s="62">
        <f>SUM(H6:H34)</f>
        <v>516354</v>
      </c>
      <c r="I37" s="62">
        <f>I35+I36</f>
        <v>10669244</v>
      </c>
      <c r="J37" s="15"/>
      <c r="K37" s="62">
        <f>K35+K36</f>
        <v>472816543</v>
      </c>
      <c r="L37" s="62">
        <f>L35+L36</f>
        <v>18332022</v>
      </c>
      <c r="M37" s="56">
        <f t="shared" si="0"/>
        <v>51</v>
      </c>
      <c r="N37" s="56">
        <f t="shared" si="1"/>
        <v>23.4</v>
      </c>
      <c r="O37" s="57">
        <f t="shared" si="2"/>
        <v>4.2</v>
      </c>
      <c r="P37" s="57">
        <f t="shared" si="3"/>
        <v>23.4</v>
      </c>
      <c r="R37" s="70">
        <f t="shared" si="4"/>
        <v>2.1</v>
      </c>
    </row>
    <row r="38" spans="11:14" ht="21.75" customHeight="1">
      <c r="K38" s="1"/>
      <c r="L38" s="1"/>
      <c r="M38" s="17" t="s">
        <v>43</v>
      </c>
      <c r="N38" s="1"/>
    </row>
    <row r="39" spans="12:16" ht="21.75" customHeight="1">
      <c r="L39" s="1" t="s">
        <v>44</v>
      </c>
      <c r="M39" s="1"/>
      <c r="N39" s="1"/>
      <c r="P39" s="8" t="s">
        <v>41</v>
      </c>
    </row>
    <row r="40" spans="12:18" ht="21" customHeight="1">
      <c r="L40" s="5" t="s">
        <v>38</v>
      </c>
      <c r="M40" s="6">
        <f>ROUND(AVERAGE(M6:M19),1)</f>
        <v>46</v>
      </c>
      <c r="N40" s="6">
        <f>ROUND(AVERAGE(N6:N19),1)</f>
        <v>21.2</v>
      </c>
      <c r="O40" s="6">
        <f>ROUND(AVERAGE(O6:O19),1)</f>
        <v>4.1</v>
      </c>
      <c r="P40" s="6">
        <f>ROUND(AVERAGE(P6:P19),1)</f>
        <v>20.7</v>
      </c>
      <c r="R40" s="70">
        <f>ROUND(AVERAGE(R6:R19),1)</f>
        <v>2.5</v>
      </c>
    </row>
    <row r="41" spans="12:18" ht="21" customHeight="1">
      <c r="L41" s="5" t="s">
        <v>39</v>
      </c>
      <c r="M41" s="6">
        <f>ROUND(AVERAGE(M20:M34),1)</f>
        <v>113.7</v>
      </c>
      <c r="N41" s="6">
        <f>ROUND(AVERAGE(N20:N34),1)</f>
        <v>52.3</v>
      </c>
      <c r="O41" s="6">
        <f>ROUND(AVERAGE(O20:O34),1)</f>
        <v>13.5</v>
      </c>
      <c r="P41" s="6">
        <f>ROUND(AVERAGE(P20:P34),1)</f>
        <v>47.8</v>
      </c>
      <c r="R41" s="70">
        <f>ROUND(AVERAGE(R20:R34),1)</f>
        <v>4.3</v>
      </c>
    </row>
    <row r="42" spans="12:18" ht="21" customHeight="1">
      <c r="L42" s="5" t="s">
        <v>40</v>
      </c>
      <c r="M42" s="6">
        <f>ROUND(AVERAGE(M6:M34),1)</f>
        <v>81</v>
      </c>
      <c r="N42" s="6">
        <f>ROUND(AVERAGE(N6:N34),1)</f>
        <v>37.3</v>
      </c>
      <c r="O42" s="6">
        <f>ROUND(AVERAGE(O6:O34),1)</f>
        <v>9</v>
      </c>
      <c r="P42" s="6">
        <f>ROUND(AVERAGE(P6:P34),1)</f>
        <v>34.7</v>
      </c>
      <c r="R42" s="70">
        <f>ROUND(AVERAGE(R6:R34),1)</f>
        <v>3.4</v>
      </c>
    </row>
    <row r="43" spans="1:14" ht="21" customHeight="1">
      <c r="A43" s="11"/>
      <c r="B43" s="11"/>
      <c r="M43" s="17" t="s">
        <v>42</v>
      </c>
      <c r="N43" s="1"/>
    </row>
    <row r="44" ht="17.25">
      <c r="B44" s="11"/>
    </row>
    <row r="55" ht="17.25">
      <c r="B55" s="11"/>
    </row>
    <row r="56" ht="17.25">
      <c r="B56" s="1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 １４ 基金の状況（Ｒ１年度末現在高）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showGridLines="0" view="pageBreakPreview" zoomScale="65" zoomScaleNormal="75" zoomScaleSheetLayoutView="65" workbookViewId="0" topLeftCell="A1">
      <selection activeCell="L11" sqref="L11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7" max="17" width="1.66015625" style="0" customWidth="1"/>
    <col min="18" max="18" width="11.66015625" style="0" customWidth="1"/>
    <col min="22" max="22" width="12.83203125" style="0" customWidth="1"/>
  </cols>
  <sheetData>
    <row r="1" spans="1:16" ht="17.25">
      <c r="A1" s="18"/>
      <c r="B1" s="82" t="s">
        <v>67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8" ht="17.25">
      <c r="A2" s="18"/>
      <c r="B2" s="21"/>
      <c r="C2" s="22"/>
      <c r="D2" s="22"/>
      <c r="E2" s="22"/>
      <c r="F2" s="22"/>
      <c r="G2" s="22"/>
      <c r="H2" s="22"/>
      <c r="I2" s="23"/>
      <c r="J2" s="24"/>
      <c r="K2" s="23"/>
      <c r="L2" s="23" t="s">
        <v>0</v>
      </c>
      <c r="M2" s="22"/>
      <c r="N2" s="22"/>
      <c r="O2" s="19"/>
      <c r="P2" s="23" t="s">
        <v>68</v>
      </c>
      <c r="R2" t="s">
        <v>69</v>
      </c>
    </row>
    <row r="3" spans="1:18" ht="17.25">
      <c r="A3" s="18"/>
      <c r="B3" s="25"/>
      <c r="C3" s="26"/>
      <c r="D3" s="26"/>
      <c r="E3" s="26"/>
      <c r="F3" s="26"/>
      <c r="G3" s="26"/>
      <c r="H3" s="26"/>
      <c r="I3" s="26"/>
      <c r="J3" s="27"/>
      <c r="K3" s="28"/>
      <c r="L3" s="29"/>
      <c r="M3" s="28"/>
      <c r="N3" s="30"/>
      <c r="O3" s="30"/>
      <c r="P3" s="29"/>
      <c r="R3" s="2"/>
    </row>
    <row r="4" spans="1:18" ht="17.25">
      <c r="A4" s="18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27"/>
      <c r="K4" s="32" t="s">
        <v>9</v>
      </c>
      <c r="L4" s="33" t="s">
        <v>53</v>
      </c>
      <c r="M4" s="32" t="s">
        <v>70</v>
      </c>
      <c r="N4" s="34" t="s">
        <v>2</v>
      </c>
      <c r="O4" s="35" t="s">
        <v>3</v>
      </c>
      <c r="P4" s="35" t="s">
        <v>71</v>
      </c>
      <c r="R4" s="3" t="s">
        <v>6</v>
      </c>
    </row>
    <row r="5" spans="1:18" ht="17.25">
      <c r="A5" s="18"/>
      <c r="B5" s="36"/>
      <c r="C5" s="37"/>
      <c r="D5" s="37"/>
      <c r="E5" s="38" t="s">
        <v>10</v>
      </c>
      <c r="F5" s="38" t="s">
        <v>11</v>
      </c>
      <c r="G5" s="37"/>
      <c r="H5" s="38" t="s">
        <v>12</v>
      </c>
      <c r="I5" s="38" t="s">
        <v>13</v>
      </c>
      <c r="J5" s="27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14</v>
      </c>
      <c r="R5" s="4"/>
    </row>
    <row r="6" spans="2:18" ht="21" customHeight="1">
      <c r="B6" s="43" t="s">
        <v>15</v>
      </c>
      <c r="C6" s="68">
        <v>10934598</v>
      </c>
      <c r="D6" s="68">
        <v>1766918</v>
      </c>
      <c r="E6" s="68">
        <v>4697692</v>
      </c>
      <c r="F6" s="66">
        <v>17399208</v>
      </c>
      <c r="G6" s="68">
        <v>0</v>
      </c>
      <c r="H6" s="68">
        <v>0</v>
      </c>
      <c r="I6" s="66">
        <v>0</v>
      </c>
      <c r="J6" s="14"/>
      <c r="K6" s="63">
        <v>67583347</v>
      </c>
      <c r="L6" s="59">
        <v>4153927</v>
      </c>
      <c r="M6" s="48">
        <f>ROUND(+F6/K6*100,1)</f>
        <v>25.7</v>
      </c>
      <c r="N6" s="48">
        <f>ROUND(+C6/K6*100,1)</f>
        <v>16.2</v>
      </c>
      <c r="O6" s="49">
        <f>ROUND(+D6/K6*100,1)</f>
        <v>2.6</v>
      </c>
      <c r="P6" s="49">
        <f>ROUND(+E6/K6*100,1)</f>
        <v>7</v>
      </c>
      <c r="R6" s="79">
        <f>ROUND(G6/K6*100,1)</f>
        <v>0</v>
      </c>
    </row>
    <row r="7" spans="2:18" ht="21" customHeight="1">
      <c r="B7" s="44" t="s">
        <v>16</v>
      </c>
      <c r="C7" s="66">
        <v>12497833</v>
      </c>
      <c r="D7" s="66">
        <v>313470</v>
      </c>
      <c r="E7" s="66">
        <v>25732682</v>
      </c>
      <c r="F7" s="66">
        <v>38543985</v>
      </c>
      <c r="G7" s="66">
        <v>1151154</v>
      </c>
      <c r="H7" s="66">
        <v>0</v>
      </c>
      <c r="I7" s="66">
        <v>1151154</v>
      </c>
      <c r="J7" s="14"/>
      <c r="K7" s="60">
        <v>77014266</v>
      </c>
      <c r="L7" s="60">
        <v>62558</v>
      </c>
      <c r="M7" s="48">
        <f aca="true" t="shared" si="0" ref="M7:M34">ROUND(+F7/K7*100,1)</f>
        <v>50</v>
      </c>
      <c r="N7" s="48">
        <f aca="true" t="shared" si="1" ref="N7:N34">ROUND(+C7/K7*100,1)</f>
        <v>16.2</v>
      </c>
      <c r="O7" s="49">
        <f aca="true" t="shared" si="2" ref="O7:O34">ROUND(+D7/K7*100,1)</f>
        <v>0.4</v>
      </c>
      <c r="P7" s="49">
        <f aca="true" t="shared" si="3" ref="P7:P34">ROUND(+E7/K7*100,1)</f>
        <v>33.4</v>
      </c>
      <c r="R7" s="79">
        <f aca="true" t="shared" si="4" ref="R7:R37">ROUND(G7/K7*100,1)</f>
        <v>1.5</v>
      </c>
    </row>
    <row r="8" spans="2:18" ht="21" customHeight="1">
      <c r="B8" s="44" t="s">
        <v>17</v>
      </c>
      <c r="C8" s="66">
        <v>12873750</v>
      </c>
      <c r="D8" s="66">
        <v>1164385</v>
      </c>
      <c r="E8" s="66">
        <v>6685393</v>
      </c>
      <c r="F8" s="66">
        <v>20723528</v>
      </c>
      <c r="G8" s="66">
        <v>2014343</v>
      </c>
      <c r="H8" s="66">
        <v>0</v>
      </c>
      <c r="I8" s="66">
        <v>2014343</v>
      </c>
      <c r="J8" s="14"/>
      <c r="K8" s="60">
        <v>29948897</v>
      </c>
      <c r="L8" s="60">
        <v>1948719</v>
      </c>
      <c r="M8" s="48">
        <f t="shared" si="0"/>
        <v>69.2</v>
      </c>
      <c r="N8" s="48">
        <f t="shared" si="1"/>
        <v>43</v>
      </c>
      <c r="O8" s="49">
        <f t="shared" si="2"/>
        <v>3.9</v>
      </c>
      <c r="P8" s="49">
        <f t="shared" si="3"/>
        <v>22.3</v>
      </c>
      <c r="R8" s="79">
        <f t="shared" si="4"/>
        <v>6.7</v>
      </c>
    </row>
    <row r="9" spans="2:18" ht="21" customHeight="1">
      <c r="B9" s="44" t="s">
        <v>18</v>
      </c>
      <c r="C9" s="66">
        <v>9858953</v>
      </c>
      <c r="D9" s="66">
        <v>170054</v>
      </c>
      <c r="E9" s="66">
        <v>3883430</v>
      </c>
      <c r="F9" s="66">
        <v>13912437</v>
      </c>
      <c r="G9" s="66">
        <v>1521986</v>
      </c>
      <c r="H9" s="66">
        <v>0</v>
      </c>
      <c r="I9" s="66">
        <v>1521986</v>
      </c>
      <c r="J9" s="14"/>
      <c r="K9" s="60">
        <v>40378666</v>
      </c>
      <c r="L9" s="60">
        <v>2638572</v>
      </c>
      <c r="M9" s="48">
        <f t="shared" si="0"/>
        <v>34.5</v>
      </c>
      <c r="N9" s="48">
        <f t="shared" si="1"/>
        <v>24.4</v>
      </c>
      <c r="O9" s="49">
        <f t="shared" si="2"/>
        <v>0.4</v>
      </c>
      <c r="P9" s="49">
        <f t="shared" si="3"/>
        <v>9.6</v>
      </c>
      <c r="R9" s="79">
        <f t="shared" si="4"/>
        <v>3.8</v>
      </c>
    </row>
    <row r="10" spans="2:18" ht="21" customHeight="1">
      <c r="B10" s="44" t="s">
        <v>19</v>
      </c>
      <c r="C10" s="66">
        <v>4216178</v>
      </c>
      <c r="D10" s="66">
        <v>580622</v>
      </c>
      <c r="E10" s="66">
        <v>5598109</v>
      </c>
      <c r="F10" s="66">
        <v>10394909</v>
      </c>
      <c r="G10" s="66">
        <v>0</v>
      </c>
      <c r="H10" s="66">
        <v>0</v>
      </c>
      <c r="I10" s="66">
        <v>0</v>
      </c>
      <c r="J10" s="14"/>
      <c r="K10" s="60">
        <v>30124126</v>
      </c>
      <c r="L10" s="60">
        <v>2055881</v>
      </c>
      <c r="M10" s="48">
        <f t="shared" si="0"/>
        <v>34.5</v>
      </c>
      <c r="N10" s="48">
        <f t="shared" si="1"/>
        <v>14</v>
      </c>
      <c r="O10" s="49">
        <f t="shared" si="2"/>
        <v>1.9</v>
      </c>
      <c r="P10" s="49">
        <f t="shared" si="3"/>
        <v>18.6</v>
      </c>
      <c r="R10" s="79">
        <f t="shared" si="4"/>
        <v>0</v>
      </c>
    </row>
    <row r="11" spans="2:18" ht="21" customHeight="1">
      <c r="B11" s="44" t="s">
        <v>20</v>
      </c>
      <c r="C11" s="66">
        <v>7352020</v>
      </c>
      <c r="D11" s="66">
        <v>2707487</v>
      </c>
      <c r="E11" s="66">
        <v>1751059</v>
      </c>
      <c r="F11" s="66">
        <v>11810566</v>
      </c>
      <c r="G11" s="66">
        <v>554000</v>
      </c>
      <c r="H11" s="66">
        <v>0</v>
      </c>
      <c r="I11" s="66">
        <v>554000</v>
      </c>
      <c r="J11" s="14"/>
      <c r="K11" s="60">
        <v>37742834</v>
      </c>
      <c r="L11" s="60">
        <v>2149594</v>
      </c>
      <c r="M11" s="48">
        <f t="shared" si="0"/>
        <v>31.3</v>
      </c>
      <c r="N11" s="48">
        <f t="shared" si="1"/>
        <v>19.5</v>
      </c>
      <c r="O11" s="49">
        <f t="shared" si="2"/>
        <v>7.2</v>
      </c>
      <c r="P11" s="49">
        <f t="shared" si="3"/>
        <v>4.6</v>
      </c>
      <c r="R11" s="79">
        <f t="shared" si="4"/>
        <v>1.5</v>
      </c>
    </row>
    <row r="12" spans="2:18" ht="21" customHeight="1">
      <c r="B12" s="44" t="s">
        <v>21</v>
      </c>
      <c r="C12" s="66">
        <v>109880</v>
      </c>
      <c r="D12" s="66">
        <v>765</v>
      </c>
      <c r="E12" s="66">
        <v>1582982</v>
      </c>
      <c r="F12" s="66">
        <v>1693627</v>
      </c>
      <c r="G12" s="66">
        <v>360788</v>
      </c>
      <c r="H12" s="66">
        <v>0</v>
      </c>
      <c r="I12" s="66">
        <v>360788</v>
      </c>
      <c r="J12" s="14"/>
      <c r="K12" s="60">
        <v>15872395</v>
      </c>
      <c r="L12" s="60">
        <v>1244498</v>
      </c>
      <c r="M12" s="48">
        <f t="shared" si="0"/>
        <v>10.7</v>
      </c>
      <c r="N12" s="48">
        <f t="shared" si="1"/>
        <v>0.7</v>
      </c>
      <c r="O12" s="49">
        <f t="shared" si="2"/>
        <v>0</v>
      </c>
      <c r="P12" s="49">
        <f t="shared" si="3"/>
        <v>10</v>
      </c>
      <c r="R12" s="79">
        <f t="shared" si="4"/>
        <v>2.3</v>
      </c>
    </row>
    <row r="13" spans="2:18" ht="21" customHeight="1">
      <c r="B13" s="44" t="s">
        <v>22</v>
      </c>
      <c r="C13" s="66">
        <v>726054</v>
      </c>
      <c r="D13" s="66">
        <v>420761</v>
      </c>
      <c r="E13" s="66">
        <v>879051</v>
      </c>
      <c r="F13" s="66">
        <v>2025866</v>
      </c>
      <c r="G13" s="66">
        <v>0</v>
      </c>
      <c r="H13" s="66">
        <v>5000</v>
      </c>
      <c r="I13" s="66">
        <v>5000</v>
      </c>
      <c r="J13" s="14"/>
      <c r="K13" s="60">
        <v>5838035</v>
      </c>
      <c r="L13" s="60">
        <v>305209</v>
      </c>
      <c r="M13" s="48">
        <f t="shared" si="0"/>
        <v>34.7</v>
      </c>
      <c r="N13" s="48">
        <f t="shared" si="1"/>
        <v>12.4</v>
      </c>
      <c r="O13" s="49">
        <f t="shared" si="2"/>
        <v>7.2</v>
      </c>
      <c r="P13" s="49">
        <f t="shared" si="3"/>
        <v>15.1</v>
      </c>
      <c r="R13" s="79">
        <f t="shared" si="4"/>
        <v>0</v>
      </c>
    </row>
    <row r="14" spans="2:18" ht="21" customHeight="1">
      <c r="B14" s="44" t="s">
        <v>23</v>
      </c>
      <c r="C14" s="66">
        <v>2974699</v>
      </c>
      <c r="D14" s="66">
        <v>328031</v>
      </c>
      <c r="E14" s="66">
        <v>4207905</v>
      </c>
      <c r="F14" s="66">
        <v>7510635</v>
      </c>
      <c r="G14" s="66">
        <v>798125</v>
      </c>
      <c r="H14" s="66">
        <v>0</v>
      </c>
      <c r="I14" s="66">
        <v>798125</v>
      </c>
      <c r="J14" s="14"/>
      <c r="K14" s="60">
        <v>13168471</v>
      </c>
      <c r="L14" s="60">
        <v>586129</v>
      </c>
      <c r="M14" s="48">
        <f t="shared" si="0"/>
        <v>57</v>
      </c>
      <c r="N14" s="48">
        <f t="shared" si="1"/>
        <v>22.6</v>
      </c>
      <c r="O14" s="49">
        <f t="shared" si="2"/>
        <v>2.5</v>
      </c>
      <c r="P14" s="49">
        <f t="shared" si="3"/>
        <v>32</v>
      </c>
      <c r="R14" s="79">
        <f t="shared" si="4"/>
        <v>6.1</v>
      </c>
    </row>
    <row r="15" spans="2:18" ht="21" customHeight="1">
      <c r="B15" s="44" t="s">
        <v>24</v>
      </c>
      <c r="C15" s="66">
        <v>577568</v>
      </c>
      <c r="D15" s="66">
        <v>109052</v>
      </c>
      <c r="E15" s="66">
        <v>1183743</v>
      </c>
      <c r="F15" s="66">
        <v>1870363</v>
      </c>
      <c r="G15" s="66">
        <v>380445</v>
      </c>
      <c r="H15" s="66">
        <v>0</v>
      </c>
      <c r="I15" s="66">
        <v>380445</v>
      </c>
      <c r="J15" s="14"/>
      <c r="K15" s="60">
        <v>6396175</v>
      </c>
      <c r="L15" s="60">
        <v>362734</v>
      </c>
      <c r="M15" s="48">
        <f t="shared" si="0"/>
        <v>29.2</v>
      </c>
      <c r="N15" s="48">
        <f t="shared" si="1"/>
        <v>9</v>
      </c>
      <c r="O15" s="49">
        <f t="shared" si="2"/>
        <v>1.7</v>
      </c>
      <c r="P15" s="49">
        <f t="shared" si="3"/>
        <v>18.5</v>
      </c>
      <c r="R15" s="79">
        <f t="shared" si="4"/>
        <v>5.9</v>
      </c>
    </row>
    <row r="16" spans="2:18" ht="21" customHeight="1">
      <c r="B16" s="44" t="s">
        <v>25</v>
      </c>
      <c r="C16" s="66">
        <v>3269049</v>
      </c>
      <c r="D16" s="66">
        <v>1249344</v>
      </c>
      <c r="E16" s="66">
        <v>1930930</v>
      </c>
      <c r="F16" s="66">
        <v>6449323</v>
      </c>
      <c r="G16" s="66">
        <v>402672</v>
      </c>
      <c r="H16" s="66">
        <v>0</v>
      </c>
      <c r="I16" s="66">
        <v>402672</v>
      </c>
      <c r="J16" s="14"/>
      <c r="K16" s="60">
        <v>6979798</v>
      </c>
      <c r="L16" s="60">
        <v>307396</v>
      </c>
      <c r="M16" s="48">
        <f t="shared" si="0"/>
        <v>92.4</v>
      </c>
      <c r="N16" s="48">
        <f t="shared" si="1"/>
        <v>46.8</v>
      </c>
      <c r="O16" s="49">
        <f t="shared" si="2"/>
        <v>17.9</v>
      </c>
      <c r="P16" s="49">
        <f t="shared" si="3"/>
        <v>27.7</v>
      </c>
      <c r="R16" s="79">
        <f t="shared" si="4"/>
        <v>5.8</v>
      </c>
    </row>
    <row r="17" spans="2:18" ht="21" customHeight="1">
      <c r="B17" s="45" t="s">
        <v>72</v>
      </c>
      <c r="C17" s="69">
        <v>5073231</v>
      </c>
      <c r="D17" s="69">
        <v>2321675</v>
      </c>
      <c r="E17" s="69">
        <v>5610994</v>
      </c>
      <c r="F17" s="66">
        <v>13005900</v>
      </c>
      <c r="G17" s="69">
        <v>0</v>
      </c>
      <c r="H17" s="69">
        <v>0</v>
      </c>
      <c r="I17" s="66">
        <v>0</v>
      </c>
      <c r="J17" s="14"/>
      <c r="K17" s="64">
        <v>13097392</v>
      </c>
      <c r="L17" s="64">
        <v>802390</v>
      </c>
      <c r="M17" s="48">
        <f t="shared" si="0"/>
        <v>99.3</v>
      </c>
      <c r="N17" s="48">
        <f t="shared" si="1"/>
        <v>38.7</v>
      </c>
      <c r="O17" s="49">
        <f t="shared" si="2"/>
        <v>17.7</v>
      </c>
      <c r="P17" s="49">
        <f t="shared" si="3"/>
        <v>42.8</v>
      </c>
      <c r="R17" s="79">
        <f t="shared" si="4"/>
        <v>0</v>
      </c>
    </row>
    <row r="18" spans="2:18" ht="21" customHeight="1">
      <c r="B18" s="44" t="s">
        <v>73</v>
      </c>
      <c r="C18" s="66">
        <v>4355125</v>
      </c>
      <c r="D18" s="66">
        <v>411544</v>
      </c>
      <c r="E18" s="66">
        <v>4646368</v>
      </c>
      <c r="F18" s="66">
        <v>9413037</v>
      </c>
      <c r="G18" s="66">
        <v>0</v>
      </c>
      <c r="H18" s="66">
        <v>142400</v>
      </c>
      <c r="I18" s="66">
        <v>142400</v>
      </c>
      <c r="J18" s="14"/>
      <c r="K18" s="60">
        <v>16718564</v>
      </c>
      <c r="L18" s="60">
        <v>793297</v>
      </c>
      <c r="M18" s="48">
        <f t="shared" si="0"/>
        <v>56.3</v>
      </c>
      <c r="N18" s="48">
        <f t="shared" si="1"/>
        <v>26</v>
      </c>
      <c r="O18" s="49">
        <f t="shared" si="2"/>
        <v>2.5</v>
      </c>
      <c r="P18" s="49">
        <f t="shared" si="3"/>
        <v>27.8</v>
      </c>
      <c r="R18" s="79">
        <f t="shared" si="4"/>
        <v>0</v>
      </c>
    </row>
    <row r="19" spans="2:18" ht="21" customHeight="1">
      <c r="B19" s="46" t="s">
        <v>74</v>
      </c>
      <c r="C19" s="67">
        <v>6710435</v>
      </c>
      <c r="D19" s="67">
        <v>381062</v>
      </c>
      <c r="E19" s="67">
        <v>8334845</v>
      </c>
      <c r="F19" s="67">
        <v>15426342</v>
      </c>
      <c r="G19" s="67">
        <v>280481</v>
      </c>
      <c r="H19" s="67">
        <v>6000</v>
      </c>
      <c r="I19" s="67">
        <v>286481</v>
      </c>
      <c r="J19" s="14"/>
      <c r="K19" s="61">
        <v>27444763</v>
      </c>
      <c r="L19" s="61">
        <v>1544253</v>
      </c>
      <c r="M19" s="50">
        <f t="shared" si="0"/>
        <v>56.2</v>
      </c>
      <c r="N19" s="50">
        <f t="shared" si="1"/>
        <v>24.5</v>
      </c>
      <c r="O19" s="51">
        <f t="shared" si="2"/>
        <v>1.4</v>
      </c>
      <c r="P19" s="51">
        <f t="shared" si="3"/>
        <v>30.4</v>
      </c>
      <c r="R19" s="80">
        <f t="shared" si="4"/>
        <v>1</v>
      </c>
    </row>
    <row r="20" spans="2:18" ht="21" customHeight="1">
      <c r="B20" s="44" t="s">
        <v>26</v>
      </c>
      <c r="C20" s="65">
        <v>2367751</v>
      </c>
      <c r="D20" s="65">
        <v>488316</v>
      </c>
      <c r="E20" s="65">
        <v>486556</v>
      </c>
      <c r="F20" s="65">
        <v>3342623</v>
      </c>
      <c r="G20" s="65">
        <v>146820</v>
      </c>
      <c r="H20" s="65">
        <v>120854</v>
      </c>
      <c r="I20" s="65">
        <v>267674</v>
      </c>
      <c r="J20" s="14"/>
      <c r="K20" s="59">
        <v>2072752</v>
      </c>
      <c r="L20" s="59">
        <v>114177</v>
      </c>
      <c r="M20" s="52">
        <f t="shared" si="0"/>
        <v>161.3</v>
      </c>
      <c r="N20" s="52">
        <f t="shared" si="1"/>
        <v>114.2</v>
      </c>
      <c r="O20" s="53">
        <f t="shared" si="2"/>
        <v>23.6</v>
      </c>
      <c r="P20" s="53">
        <f t="shared" si="3"/>
        <v>23.5</v>
      </c>
      <c r="R20" s="81">
        <f t="shared" si="4"/>
        <v>7.1</v>
      </c>
    </row>
    <row r="21" spans="2:18" ht="21" customHeight="1">
      <c r="B21" s="44" t="s">
        <v>27</v>
      </c>
      <c r="C21" s="66">
        <v>1899507</v>
      </c>
      <c r="D21" s="66">
        <v>147720</v>
      </c>
      <c r="E21" s="66">
        <v>2049741</v>
      </c>
      <c r="F21" s="66">
        <v>4096968</v>
      </c>
      <c r="G21" s="66">
        <v>409849</v>
      </c>
      <c r="H21" s="66">
        <v>0</v>
      </c>
      <c r="I21" s="66">
        <v>409849</v>
      </c>
      <c r="J21" s="14"/>
      <c r="K21" s="60">
        <v>5596866</v>
      </c>
      <c r="L21" s="60">
        <v>506069</v>
      </c>
      <c r="M21" s="48">
        <f t="shared" si="0"/>
        <v>73.2</v>
      </c>
      <c r="N21" s="48">
        <f t="shared" si="1"/>
        <v>33.9</v>
      </c>
      <c r="O21" s="49">
        <f t="shared" si="2"/>
        <v>2.6</v>
      </c>
      <c r="P21" s="49">
        <f t="shared" si="3"/>
        <v>36.6</v>
      </c>
      <c r="R21" s="79">
        <f t="shared" si="4"/>
        <v>7.3</v>
      </c>
    </row>
    <row r="22" spans="2:18" ht="21" customHeight="1">
      <c r="B22" s="44" t="s">
        <v>28</v>
      </c>
      <c r="C22" s="66">
        <v>3031150</v>
      </c>
      <c r="D22" s="66">
        <v>464147</v>
      </c>
      <c r="E22" s="66">
        <v>1950640</v>
      </c>
      <c r="F22" s="66">
        <v>5445937</v>
      </c>
      <c r="G22" s="66">
        <v>0</v>
      </c>
      <c r="H22" s="66">
        <v>4000</v>
      </c>
      <c r="I22" s="66">
        <v>4000</v>
      </c>
      <c r="J22" s="14"/>
      <c r="K22" s="60">
        <v>8548103</v>
      </c>
      <c r="L22" s="60">
        <v>600054</v>
      </c>
      <c r="M22" s="48">
        <f t="shared" si="0"/>
        <v>63.7</v>
      </c>
      <c r="N22" s="48">
        <f t="shared" si="1"/>
        <v>35.5</v>
      </c>
      <c r="O22" s="49">
        <f t="shared" si="2"/>
        <v>5.4</v>
      </c>
      <c r="P22" s="49">
        <f t="shared" si="3"/>
        <v>22.8</v>
      </c>
      <c r="R22" s="79">
        <f t="shared" si="4"/>
        <v>0</v>
      </c>
    </row>
    <row r="23" spans="2:18" ht="21" customHeight="1">
      <c r="B23" s="44" t="s">
        <v>29</v>
      </c>
      <c r="C23" s="66">
        <v>1099144</v>
      </c>
      <c r="D23" s="66">
        <v>24262</v>
      </c>
      <c r="E23" s="66">
        <v>984159</v>
      </c>
      <c r="F23" s="66">
        <v>2107565</v>
      </c>
      <c r="G23" s="66">
        <v>191178</v>
      </c>
      <c r="H23" s="66">
        <v>15819</v>
      </c>
      <c r="I23" s="66">
        <v>206997</v>
      </c>
      <c r="J23" s="14"/>
      <c r="K23" s="60">
        <v>2868704</v>
      </c>
      <c r="L23" s="60">
        <v>175536</v>
      </c>
      <c r="M23" s="48">
        <f t="shared" si="0"/>
        <v>73.5</v>
      </c>
      <c r="N23" s="48">
        <f t="shared" si="1"/>
        <v>38.3</v>
      </c>
      <c r="O23" s="49">
        <f t="shared" si="2"/>
        <v>0.8</v>
      </c>
      <c r="P23" s="49">
        <f t="shared" si="3"/>
        <v>34.3</v>
      </c>
      <c r="R23" s="79">
        <f t="shared" si="4"/>
        <v>6.7</v>
      </c>
    </row>
    <row r="24" spans="2:18" ht="21" customHeight="1">
      <c r="B24" s="44" t="s">
        <v>30</v>
      </c>
      <c r="C24" s="66">
        <v>9789418</v>
      </c>
      <c r="D24" s="66">
        <v>3228509</v>
      </c>
      <c r="E24" s="66">
        <v>12273207</v>
      </c>
      <c r="F24" s="66">
        <v>25291134</v>
      </c>
      <c r="G24" s="66">
        <v>329330</v>
      </c>
      <c r="H24" s="66">
        <v>6000</v>
      </c>
      <c r="I24" s="66">
        <v>335330</v>
      </c>
      <c r="J24" s="14"/>
      <c r="K24" s="60">
        <v>5056082</v>
      </c>
      <c r="L24" s="60">
        <v>0</v>
      </c>
      <c r="M24" s="48">
        <f t="shared" si="0"/>
        <v>500.2</v>
      </c>
      <c r="N24" s="48">
        <f t="shared" si="1"/>
        <v>193.6</v>
      </c>
      <c r="O24" s="49">
        <f t="shared" si="2"/>
        <v>63.9</v>
      </c>
      <c r="P24" s="49">
        <f t="shared" si="3"/>
        <v>242.7</v>
      </c>
      <c r="R24" s="79">
        <f t="shared" si="4"/>
        <v>6.5</v>
      </c>
    </row>
    <row r="25" spans="2:18" ht="21" customHeight="1">
      <c r="B25" s="44" t="s">
        <v>31</v>
      </c>
      <c r="C25" s="66">
        <v>1958299</v>
      </c>
      <c r="D25" s="66">
        <v>477186</v>
      </c>
      <c r="E25" s="66">
        <v>1467965</v>
      </c>
      <c r="F25" s="66">
        <v>3903450</v>
      </c>
      <c r="G25" s="66">
        <v>134813</v>
      </c>
      <c r="H25" s="66">
        <v>2000</v>
      </c>
      <c r="I25" s="66">
        <v>136813</v>
      </c>
      <c r="J25" s="14"/>
      <c r="K25" s="60">
        <v>5241478</v>
      </c>
      <c r="L25" s="60">
        <v>319790</v>
      </c>
      <c r="M25" s="48">
        <f t="shared" si="0"/>
        <v>74.5</v>
      </c>
      <c r="N25" s="48">
        <f t="shared" si="1"/>
        <v>37.4</v>
      </c>
      <c r="O25" s="49">
        <f t="shared" si="2"/>
        <v>9.1</v>
      </c>
      <c r="P25" s="49">
        <f t="shared" si="3"/>
        <v>28</v>
      </c>
      <c r="R25" s="79">
        <f t="shared" si="4"/>
        <v>2.6</v>
      </c>
    </row>
    <row r="26" spans="2:18" ht="21" customHeight="1">
      <c r="B26" s="44" t="s">
        <v>32</v>
      </c>
      <c r="C26" s="66">
        <v>400000</v>
      </c>
      <c r="D26" s="66">
        <v>237663</v>
      </c>
      <c r="E26" s="66">
        <v>723104</v>
      </c>
      <c r="F26" s="66">
        <v>1360767</v>
      </c>
      <c r="G26" s="66">
        <v>60000</v>
      </c>
      <c r="H26" s="66">
        <v>2000</v>
      </c>
      <c r="I26" s="66">
        <v>62000</v>
      </c>
      <c r="J26" s="14"/>
      <c r="K26" s="60">
        <v>5432678</v>
      </c>
      <c r="L26" s="60">
        <v>345365</v>
      </c>
      <c r="M26" s="48">
        <f t="shared" si="0"/>
        <v>25</v>
      </c>
      <c r="N26" s="48">
        <f t="shared" si="1"/>
        <v>7.4</v>
      </c>
      <c r="O26" s="49">
        <f t="shared" si="2"/>
        <v>4.4</v>
      </c>
      <c r="P26" s="49">
        <f t="shared" si="3"/>
        <v>13.3</v>
      </c>
      <c r="R26" s="79">
        <f t="shared" si="4"/>
        <v>1.1</v>
      </c>
    </row>
    <row r="27" spans="2:18" ht="21" customHeight="1">
      <c r="B27" s="44" t="s">
        <v>33</v>
      </c>
      <c r="C27" s="66">
        <v>2278555</v>
      </c>
      <c r="D27" s="66">
        <v>71484</v>
      </c>
      <c r="E27" s="66">
        <v>1544286</v>
      </c>
      <c r="F27" s="66">
        <v>3894325</v>
      </c>
      <c r="G27" s="66">
        <v>107199</v>
      </c>
      <c r="H27" s="66">
        <v>2000</v>
      </c>
      <c r="I27" s="66">
        <v>109199</v>
      </c>
      <c r="J27" s="14"/>
      <c r="K27" s="60">
        <v>4650923</v>
      </c>
      <c r="L27" s="60">
        <v>196981</v>
      </c>
      <c r="M27" s="48">
        <f t="shared" si="0"/>
        <v>83.7</v>
      </c>
      <c r="N27" s="48">
        <f t="shared" si="1"/>
        <v>49</v>
      </c>
      <c r="O27" s="49">
        <f t="shared" si="2"/>
        <v>1.5</v>
      </c>
      <c r="P27" s="49">
        <f t="shared" si="3"/>
        <v>33.2</v>
      </c>
      <c r="R27" s="79">
        <f t="shared" si="4"/>
        <v>2.3</v>
      </c>
    </row>
    <row r="28" spans="2:18" ht="21" customHeight="1">
      <c r="B28" s="44" t="s">
        <v>34</v>
      </c>
      <c r="C28" s="66">
        <v>1655755</v>
      </c>
      <c r="D28" s="66">
        <v>239623</v>
      </c>
      <c r="E28" s="66">
        <v>423774</v>
      </c>
      <c r="F28" s="66">
        <v>2319152</v>
      </c>
      <c r="G28" s="66">
        <v>114072</v>
      </c>
      <c r="H28" s="66">
        <v>0</v>
      </c>
      <c r="I28" s="66">
        <v>114072</v>
      </c>
      <c r="J28" s="14"/>
      <c r="K28" s="60">
        <v>3999165</v>
      </c>
      <c r="L28" s="60">
        <v>270877</v>
      </c>
      <c r="M28" s="48">
        <f t="shared" si="0"/>
        <v>58</v>
      </c>
      <c r="N28" s="48">
        <f t="shared" si="1"/>
        <v>41.4</v>
      </c>
      <c r="O28" s="49">
        <f t="shared" si="2"/>
        <v>6</v>
      </c>
      <c r="P28" s="49">
        <f t="shared" si="3"/>
        <v>10.6</v>
      </c>
      <c r="R28" s="79">
        <f t="shared" si="4"/>
        <v>2.9</v>
      </c>
    </row>
    <row r="29" spans="2:18" ht="21" customHeight="1">
      <c r="B29" s="44" t="s">
        <v>35</v>
      </c>
      <c r="C29" s="66">
        <v>1327585</v>
      </c>
      <c r="D29" s="66">
        <v>382839</v>
      </c>
      <c r="E29" s="66">
        <v>1062884</v>
      </c>
      <c r="F29" s="66">
        <v>2773308</v>
      </c>
      <c r="G29" s="66">
        <v>131316</v>
      </c>
      <c r="H29" s="66">
        <v>0</v>
      </c>
      <c r="I29" s="66">
        <v>131316</v>
      </c>
      <c r="J29" s="14"/>
      <c r="K29" s="60">
        <v>2646148</v>
      </c>
      <c r="L29" s="60">
        <v>113914</v>
      </c>
      <c r="M29" s="48">
        <f t="shared" si="0"/>
        <v>104.8</v>
      </c>
      <c r="N29" s="48">
        <f t="shared" si="1"/>
        <v>50.2</v>
      </c>
      <c r="O29" s="49">
        <f t="shared" si="2"/>
        <v>14.5</v>
      </c>
      <c r="P29" s="49">
        <f t="shared" si="3"/>
        <v>40.2</v>
      </c>
      <c r="R29" s="79">
        <f t="shared" si="4"/>
        <v>5</v>
      </c>
    </row>
    <row r="30" spans="2:18" ht="21" customHeight="1">
      <c r="B30" s="44" t="s">
        <v>75</v>
      </c>
      <c r="C30" s="66">
        <v>1866307</v>
      </c>
      <c r="D30" s="66">
        <v>109572</v>
      </c>
      <c r="E30" s="66">
        <v>3117458</v>
      </c>
      <c r="F30" s="66">
        <v>5093337</v>
      </c>
      <c r="G30" s="66">
        <v>50000</v>
      </c>
      <c r="H30" s="66">
        <v>211636</v>
      </c>
      <c r="I30" s="66">
        <v>261636</v>
      </c>
      <c r="J30" s="14"/>
      <c r="K30" s="60">
        <v>4518679</v>
      </c>
      <c r="L30" s="60">
        <v>170946</v>
      </c>
      <c r="M30" s="48">
        <f t="shared" si="0"/>
        <v>112.7</v>
      </c>
      <c r="N30" s="48">
        <f t="shared" si="1"/>
        <v>41.3</v>
      </c>
      <c r="O30" s="49">
        <f t="shared" si="2"/>
        <v>2.4</v>
      </c>
      <c r="P30" s="49">
        <f t="shared" si="3"/>
        <v>69</v>
      </c>
      <c r="R30" s="79">
        <f t="shared" si="4"/>
        <v>1.1</v>
      </c>
    </row>
    <row r="31" spans="2:18" ht="21" customHeight="1">
      <c r="B31" s="44" t="s">
        <v>76</v>
      </c>
      <c r="C31" s="66">
        <v>1729421</v>
      </c>
      <c r="D31" s="66">
        <v>1984037</v>
      </c>
      <c r="E31" s="66">
        <v>2037888</v>
      </c>
      <c r="F31" s="66">
        <v>5751346</v>
      </c>
      <c r="G31" s="66">
        <v>172873</v>
      </c>
      <c r="H31" s="66">
        <v>0</v>
      </c>
      <c r="I31" s="66">
        <v>172873</v>
      </c>
      <c r="J31" s="14"/>
      <c r="K31" s="60">
        <v>5816776</v>
      </c>
      <c r="L31" s="60">
        <v>226222</v>
      </c>
      <c r="M31" s="48">
        <f t="shared" si="0"/>
        <v>98.9</v>
      </c>
      <c r="N31" s="48">
        <f t="shared" si="1"/>
        <v>29.7</v>
      </c>
      <c r="O31" s="49">
        <f t="shared" si="2"/>
        <v>34.1</v>
      </c>
      <c r="P31" s="49">
        <f t="shared" si="3"/>
        <v>35</v>
      </c>
      <c r="R31" s="79">
        <f t="shared" si="4"/>
        <v>3</v>
      </c>
    </row>
    <row r="32" spans="2:18" ht="21" customHeight="1">
      <c r="B32" s="44" t="s">
        <v>77</v>
      </c>
      <c r="C32" s="66">
        <v>1892921</v>
      </c>
      <c r="D32" s="66">
        <v>1431839</v>
      </c>
      <c r="E32" s="66">
        <v>2510964</v>
      </c>
      <c r="F32" s="66">
        <v>5835724</v>
      </c>
      <c r="G32" s="66">
        <v>277203</v>
      </c>
      <c r="H32" s="66">
        <v>0</v>
      </c>
      <c r="I32" s="66">
        <v>277203</v>
      </c>
      <c r="J32" s="14"/>
      <c r="K32" s="60">
        <v>5949095</v>
      </c>
      <c r="L32" s="60">
        <v>257252</v>
      </c>
      <c r="M32" s="48">
        <f t="shared" si="0"/>
        <v>98.1</v>
      </c>
      <c r="N32" s="48">
        <f t="shared" si="1"/>
        <v>31.8</v>
      </c>
      <c r="O32" s="49">
        <f t="shared" si="2"/>
        <v>24.1</v>
      </c>
      <c r="P32" s="49">
        <f t="shared" si="3"/>
        <v>42.2</v>
      </c>
      <c r="R32" s="79">
        <f t="shared" si="4"/>
        <v>4.7</v>
      </c>
    </row>
    <row r="33" spans="2:18" ht="21" customHeight="1">
      <c r="B33" s="44" t="s">
        <v>36</v>
      </c>
      <c r="C33" s="66">
        <v>1111535</v>
      </c>
      <c r="D33" s="66">
        <v>352969</v>
      </c>
      <c r="E33" s="66">
        <v>580746</v>
      </c>
      <c r="F33" s="66">
        <v>2045250</v>
      </c>
      <c r="G33" s="66">
        <v>129427</v>
      </c>
      <c r="H33" s="66">
        <v>0</v>
      </c>
      <c r="I33" s="66">
        <v>129427</v>
      </c>
      <c r="J33" s="14"/>
      <c r="K33" s="60">
        <v>3131405</v>
      </c>
      <c r="L33" s="60">
        <v>134717</v>
      </c>
      <c r="M33" s="48">
        <f t="shared" si="0"/>
        <v>65.3</v>
      </c>
      <c r="N33" s="48">
        <f t="shared" si="1"/>
        <v>35.5</v>
      </c>
      <c r="O33" s="49">
        <f t="shared" si="2"/>
        <v>11.3</v>
      </c>
      <c r="P33" s="49">
        <f t="shared" si="3"/>
        <v>18.5</v>
      </c>
      <c r="R33" s="79">
        <f t="shared" si="4"/>
        <v>4.1</v>
      </c>
    </row>
    <row r="34" spans="2:18" ht="21" customHeight="1">
      <c r="B34" s="44" t="s">
        <v>37</v>
      </c>
      <c r="C34" s="66">
        <v>2080349</v>
      </c>
      <c r="D34" s="66">
        <v>4560</v>
      </c>
      <c r="E34" s="66">
        <v>1435569</v>
      </c>
      <c r="F34" s="69">
        <v>3520478</v>
      </c>
      <c r="G34" s="66">
        <v>426703</v>
      </c>
      <c r="H34" s="66">
        <v>0</v>
      </c>
      <c r="I34" s="66">
        <v>426703</v>
      </c>
      <c r="J34" s="14"/>
      <c r="K34" s="60">
        <v>4037125</v>
      </c>
      <c r="L34" s="60">
        <v>180518</v>
      </c>
      <c r="M34" s="54">
        <f t="shared" si="0"/>
        <v>87.2</v>
      </c>
      <c r="N34" s="54">
        <f t="shared" si="1"/>
        <v>51.5</v>
      </c>
      <c r="O34" s="55">
        <f t="shared" si="2"/>
        <v>0.1</v>
      </c>
      <c r="P34" s="55">
        <f t="shared" si="3"/>
        <v>35.6</v>
      </c>
      <c r="R34" s="79">
        <f t="shared" si="4"/>
        <v>10.6</v>
      </c>
    </row>
    <row r="35" spans="2:18" ht="22.5" customHeight="1">
      <c r="B35" s="47" t="s">
        <v>38</v>
      </c>
      <c r="C35" s="62">
        <f>SUM(C6:C19)</f>
        <v>81529373</v>
      </c>
      <c r="D35" s="62">
        <f aca="true" t="shared" si="5" ref="D35:I35">SUM(D6:D19)</f>
        <v>11925170</v>
      </c>
      <c r="E35" s="62">
        <f t="shared" si="5"/>
        <v>76725183</v>
      </c>
      <c r="F35" s="62">
        <f>SUM(C35:E35)</f>
        <v>170179726</v>
      </c>
      <c r="G35" s="62">
        <f t="shared" si="5"/>
        <v>7463994</v>
      </c>
      <c r="H35" s="62">
        <f t="shared" si="5"/>
        <v>153400</v>
      </c>
      <c r="I35" s="62">
        <f t="shared" si="5"/>
        <v>7617394</v>
      </c>
      <c r="J35" s="15"/>
      <c r="K35" s="62">
        <f>SUM(K6:K19)</f>
        <v>388307729</v>
      </c>
      <c r="L35" s="62">
        <f>SUM(L6:L19)</f>
        <v>18955157</v>
      </c>
      <c r="M35" s="56">
        <f>ROUND(+F35/K35*100,1)</f>
        <v>43.8</v>
      </c>
      <c r="N35" s="56">
        <f>ROUND(+C35/K35*100,1)</f>
        <v>21</v>
      </c>
      <c r="O35" s="57">
        <f>ROUND(+D35/K35*100,1)</f>
        <v>3.1</v>
      </c>
      <c r="P35" s="57">
        <f>ROUND(+E35/K35*100,1)</f>
        <v>19.8</v>
      </c>
      <c r="R35" s="70">
        <f t="shared" si="4"/>
        <v>1.9</v>
      </c>
    </row>
    <row r="36" spans="2:18" ht="22.5" customHeight="1">
      <c r="B36" s="47" t="s">
        <v>78</v>
      </c>
      <c r="C36" s="62">
        <f aca="true" t="shared" si="6" ref="C36:I36">SUM(C20:C34)</f>
        <v>34487697</v>
      </c>
      <c r="D36" s="62">
        <f t="shared" si="6"/>
        <v>9644726</v>
      </c>
      <c r="E36" s="62">
        <f t="shared" si="6"/>
        <v>32648941</v>
      </c>
      <c r="F36" s="62">
        <f>SUM(C36:E36)</f>
        <v>76781364</v>
      </c>
      <c r="G36" s="62">
        <f t="shared" si="6"/>
        <v>2680783</v>
      </c>
      <c r="H36" s="62">
        <f t="shared" si="6"/>
        <v>364309</v>
      </c>
      <c r="I36" s="62">
        <f t="shared" si="6"/>
        <v>3045092</v>
      </c>
      <c r="J36" s="15"/>
      <c r="K36" s="62">
        <f>SUM(K20:K34)</f>
        <v>69565979</v>
      </c>
      <c r="L36" s="62">
        <f>SUM(L20:L34)</f>
        <v>3612418</v>
      </c>
      <c r="M36" s="56">
        <f>ROUND(+F36/K36*100,1)</f>
        <v>110.4</v>
      </c>
      <c r="N36" s="56">
        <f>ROUND(+C36/K36*100,1)</f>
        <v>49.6</v>
      </c>
      <c r="O36" s="57">
        <f>ROUND(+D36/K36*100,1)</f>
        <v>13.9</v>
      </c>
      <c r="P36" s="57">
        <f>ROUND(+E36/K36*100,1)</f>
        <v>46.9</v>
      </c>
      <c r="R36" s="70">
        <f t="shared" si="4"/>
        <v>3.9</v>
      </c>
    </row>
    <row r="37" spans="2:18" ht="22.5" customHeight="1">
      <c r="B37" s="47" t="s">
        <v>40</v>
      </c>
      <c r="C37" s="62">
        <f>SUM(C6:C34)</f>
        <v>116017070</v>
      </c>
      <c r="D37" s="62">
        <f>SUM(D6:D34)</f>
        <v>21569896</v>
      </c>
      <c r="E37" s="62">
        <f>SUM(E6:E34)</f>
        <v>109374124</v>
      </c>
      <c r="F37" s="62">
        <f>SUM(C37:E37)</f>
        <v>246961090</v>
      </c>
      <c r="G37" s="62">
        <f>SUM(G6:G34)</f>
        <v>10144777</v>
      </c>
      <c r="H37" s="62">
        <f>SUM(H6:H34)</f>
        <v>517709</v>
      </c>
      <c r="I37" s="62">
        <f>I35+I36</f>
        <v>10662486</v>
      </c>
      <c r="J37" s="15"/>
      <c r="K37" s="62">
        <f>K35+K36</f>
        <v>457873708</v>
      </c>
      <c r="L37" s="62">
        <f>L35+L36</f>
        <v>22567575</v>
      </c>
      <c r="M37" s="56">
        <f>ROUND(+F37/K37*100,1)</f>
        <v>53.9</v>
      </c>
      <c r="N37" s="56">
        <f>ROUND(+C37/K37*100,1)</f>
        <v>25.3</v>
      </c>
      <c r="O37" s="57">
        <f>ROUND(+D37/K37*100,1)</f>
        <v>4.7</v>
      </c>
      <c r="P37" s="57">
        <f>ROUND(+E37/K37*100,1)</f>
        <v>23.9</v>
      </c>
      <c r="R37" s="70">
        <f t="shared" si="4"/>
        <v>2.2</v>
      </c>
    </row>
    <row r="38" spans="11:14" ht="21.75" customHeight="1">
      <c r="K38" s="1"/>
      <c r="L38" s="1"/>
      <c r="M38" s="17" t="s">
        <v>79</v>
      </c>
      <c r="N38" s="1"/>
    </row>
    <row r="39" spans="12:16" ht="21.75" customHeight="1">
      <c r="L39" s="1" t="s">
        <v>80</v>
      </c>
      <c r="M39" s="1"/>
      <c r="N39" s="1"/>
      <c r="P39" s="8" t="s">
        <v>68</v>
      </c>
    </row>
    <row r="40" spans="12:18" ht="21" customHeight="1">
      <c r="L40" s="5" t="s">
        <v>38</v>
      </c>
      <c r="M40" s="6">
        <f>ROUND(AVERAGE(M6:M19),1)</f>
        <v>48.6</v>
      </c>
      <c r="N40" s="6">
        <f>ROUND(AVERAGE(N6:N19),1)</f>
        <v>22.4</v>
      </c>
      <c r="O40" s="6">
        <f>ROUND(AVERAGE(O6:O19),1)</f>
        <v>4.8</v>
      </c>
      <c r="P40" s="6">
        <f>ROUND(AVERAGE(P6:P19),1)</f>
        <v>21.4</v>
      </c>
      <c r="R40" s="70">
        <f>ROUND(AVERAGE(R6:R19),1)</f>
        <v>2.5</v>
      </c>
    </row>
    <row r="41" spans="12:18" ht="21" customHeight="1">
      <c r="L41" s="5" t="s">
        <v>39</v>
      </c>
      <c r="M41" s="6">
        <f>ROUND(AVERAGE(M20:M34),1)</f>
        <v>112</v>
      </c>
      <c r="N41" s="6">
        <f>ROUND(AVERAGE(N20:N34),1)</f>
        <v>52.7</v>
      </c>
      <c r="O41" s="6">
        <f>ROUND(AVERAGE(O20:O34),1)</f>
        <v>13.6</v>
      </c>
      <c r="P41" s="6">
        <f>ROUND(AVERAGE(P20:P34),1)</f>
        <v>45.7</v>
      </c>
      <c r="R41" s="70">
        <f>ROUND(AVERAGE(R20:R34),1)</f>
        <v>4.3</v>
      </c>
    </row>
    <row r="42" spans="12:18" ht="21" customHeight="1">
      <c r="L42" s="5" t="s">
        <v>40</v>
      </c>
      <c r="M42" s="6">
        <f>ROUND(AVERAGE(M6:M34),1)</f>
        <v>81.4</v>
      </c>
      <c r="N42" s="6">
        <f>ROUND(AVERAGE(N6:N34),1)</f>
        <v>38.1</v>
      </c>
      <c r="O42" s="6">
        <f>ROUND(AVERAGE(O6:O34),1)</f>
        <v>9.3</v>
      </c>
      <c r="P42" s="6">
        <f>ROUND(AVERAGE(P6:P34),1)</f>
        <v>34</v>
      </c>
      <c r="R42" s="70">
        <f>ROUND(AVERAGE(R6:R34),1)</f>
        <v>3.4</v>
      </c>
    </row>
    <row r="43" spans="1:14" ht="21" customHeight="1">
      <c r="A43" s="11"/>
      <c r="B43" s="11"/>
      <c r="M43" s="17" t="s">
        <v>81</v>
      </c>
      <c r="N43" s="1"/>
    </row>
    <row r="44" ht="17.25">
      <c r="B44" s="11"/>
    </row>
    <row r="55" ht="17.25">
      <c r="B55" s="11"/>
    </row>
    <row r="56" ht="17.25">
      <c r="B56" s="1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 １４ 基金の状況（Ｈ３０年度末現在高）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showGridLines="0" view="pageBreakPreview" zoomScale="65" zoomScaleNormal="6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0" hidden="1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8" max="18" width="11.66015625" style="0" customWidth="1"/>
  </cols>
  <sheetData>
    <row r="1" spans="1:16" ht="17.25">
      <c r="A1" s="18"/>
      <c r="B1" s="82" t="s">
        <v>65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6" ht="17.25">
      <c r="A2" s="41"/>
      <c r="B2" s="21"/>
      <c r="C2" s="22"/>
      <c r="D2" s="22"/>
      <c r="E2" s="22"/>
      <c r="F2" s="22"/>
      <c r="G2" s="22"/>
      <c r="H2" s="22"/>
      <c r="I2" s="23"/>
      <c r="J2" s="19"/>
      <c r="K2" s="23"/>
      <c r="L2" s="23" t="s">
        <v>0</v>
      </c>
      <c r="M2" s="22"/>
      <c r="N2" s="22"/>
      <c r="O2" s="19"/>
      <c r="P2" s="23" t="s">
        <v>41</v>
      </c>
    </row>
    <row r="3" spans="1:16" ht="17.25">
      <c r="A3" s="42"/>
      <c r="B3" s="25"/>
      <c r="C3" s="26"/>
      <c r="D3" s="26"/>
      <c r="E3" s="26"/>
      <c r="F3" s="26"/>
      <c r="G3" s="26"/>
      <c r="H3" s="26"/>
      <c r="I3" s="26"/>
      <c r="J3" s="19"/>
      <c r="K3" s="28"/>
      <c r="L3" s="29"/>
      <c r="M3" s="28"/>
      <c r="N3" s="30"/>
      <c r="O3" s="30"/>
      <c r="P3" s="29"/>
    </row>
    <row r="4" spans="1:16" ht="17.25">
      <c r="A4" s="42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19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</row>
    <row r="5" spans="1:16" ht="17.25">
      <c r="A5" s="42"/>
      <c r="B5" s="36"/>
      <c r="C5" s="37"/>
      <c r="D5" s="37"/>
      <c r="E5" s="38" t="s">
        <v>55</v>
      </c>
      <c r="F5" s="38" t="s">
        <v>11</v>
      </c>
      <c r="G5" s="37"/>
      <c r="H5" s="38" t="s">
        <v>12</v>
      </c>
      <c r="I5" s="38" t="s">
        <v>13</v>
      </c>
      <c r="J5" s="19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60</v>
      </c>
    </row>
    <row r="6" spans="1:16" ht="21" customHeight="1">
      <c r="A6" s="13"/>
      <c r="B6" s="43" t="s">
        <v>15</v>
      </c>
      <c r="C6" s="65">
        <f>+'当年度'!C6-'前年度'!C6</f>
        <v>-2276371</v>
      </c>
      <c r="D6" s="65">
        <f>+'当年度'!D6-'前年度'!D6</f>
        <v>-259579</v>
      </c>
      <c r="E6" s="65">
        <f>+'当年度'!E6-'前年度'!E6</f>
        <v>-628761</v>
      </c>
      <c r="F6" s="65">
        <f>+'当年度'!F6-'前年度'!F6</f>
        <v>-3164711</v>
      </c>
      <c r="G6" s="65">
        <f>+'当年度'!G6-'前年度'!G6</f>
        <v>0</v>
      </c>
      <c r="H6" s="65">
        <f>+'当年度'!H6-'前年度'!H6</f>
        <v>0</v>
      </c>
      <c r="I6" s="65">
        <f>+'当年度'!I6-'前年度'!I6</f>
        <v>0</v>
      </c>
      <c r="J6" s="16"/>
      <c r="K6" s="59">
        <f>+'当年度'!K6-'前年度'!K6</f>
        <v>-631959</v>
      </c>
      <c r="L6" s="59">
        <f>+'当年度'!L6-'前年度'!L6</f>
        <v>-1063975</v>
      </c>
      <c r="M6" s="52">
        <f>+'当年度'!M6-'前年度'!M6</f>
        <v>-4.399999999999999</v>
      </c>
      <c r="N6" s="52">
        <f>+'当年度'!N6-'前年度'!N6</f>
        <v>-3.299999999999999</v>
      </c>
      <c r="O6" s="52">
        <f>+'当年度'!O6-'前年度'!O6</f>
        <v>-0.30000000000000027</v>
      </c>
      <c r="P6" s="52">
        <f>+'当年度'!P6-'前年度'!P6</f>
        <v>-0.9000000000000004</v>
      </c>
    </row>
    <row r="7" spans="1:16" ht="21" customHeight="1">
      <c r="A7" s="13"/>
      <c r="B7" s="44" t="s">
        <v>16</v>
      </c>
      <c r="C7" s="66">
        <f>+'当年度'!C7-'前年度'!C7</f>
        <v>712602</v>
      </c>
      <c r="D7" s="66">
        <f>+'当年度'!D7-'前年度'!D7</f>
        <v>162</v>
      </c>
      <c r="E7" s="66">
        <f>+'当年度'!E7-'前年度'!E7</f>
        <v>1904248</v>
      </c>
      <c r="F7" s="66">
        <f>+'当年度'!F7-'前年度'!F7</f>
        <v>2617012</v>
      </c>
      <c r="G7" s="66">
        <f>+'当年度'!G7-'前年度'!G7</f>
        <v>0</v>
      </c>
      <c r="H7" s="66">
        <f>+'当年度'!H7-'前年度'!H7</f>
        <v>0</v>
      </c>
      <c r="I7" s="66">
        <f>+'当年度'!I7-'前年度'!I7</f>
        <v>0</v>
      </c>
      <c r="J7" s="16"/>
      <c r="K7" s="60">
        <f>+'当年度'!K7-'前年度'!K7</f>
        <v>14054658</v>
      </c>
      <c r="L7" s="60">
        <f>+'当年度'!L7-'前年度'!L7</f>
        <v>-46537</v>
      </c>
      <c r="M7" s="48">
        <f>+'当年度'!M7-'前年度'!M7</f>
        <v>-4.799999999999997</v>
      </c>
      <c r="N7" s="48">
        <f>+'当年度'!N7-'前年度'!N7</f>
        <v>-1.6999999999999993</v>
      </c>
      <c r="O7" s="49">
        <f>+'当年度'!O7-'前年度'!O7</f>
        <v>-0.10000000000000003</v>
      </c>
      <c r="P7" s="49">
        <f>+'当年度'!P7-'前年度'!P7</f>
        <v>-3.099999999999998</v>
      </c>
    </row>
    <row r="8" spans="1:16" ht="21" customHeight="1">
      <c r="A8" s="13"/>
      <c r="B8" s="44" t="s">
        <v>17</v>
      </c>
      <c r="C8" s="66">
        <f>+'当年度'!C8-'前年度'!C8</f>
        <v>-1068277</v>
      </c>
      <c r="D8" s="66">
        <f>+'当年度'!D8-'前年度'!D8</f>
        <v>7272</v>
      </c>
      <c r="E8" s="66">
        <f>+'当年度'!E8-'前年度'!E8</f>
        <v>-335676</v>
      </c>
      <c r="F8" s="66">
        <f>+'当年度'!F8-'前年度'!F8</f>
        <v>-1396681</v>
      </c>
      <c r="G8" s="66">
        <f>+'当年度'!G8-'前年度'!G8</f>
        <v>5140</v>
      </c>
      <c r="H8" s="66">
        <f>+'当年度'!H8-'前年度'!H8</f>
        <v>0</v>
      </c>
      <c r="I8" s="66">
        <f>+'当年度'!I8-'前年度'!I8</f>
        <v>5140</v>
      </c>
      <c r="J8" s="16"/>
      <c r="K8" s="60">
        <f>+'当年度'!K8-'前年度'!K8</f>
        <v>-75373</v>
      </c>
      <c r="L8" s="60">
        <f>+'当年度'!L8-'前年度'!L8</f>
        <v>-377433</v>
      </c>
      <c r="M8" s="48">
        <f>+'当年度'!M8-'前年度'!M8</f>
        <v>-4.5</v>
      </c>
      <c r="N8" s="48">
        <f>+'当年度'!N8-'前年度'!N8</f>
        <v>-3.5</v>
      </c>
      <c r="O8" s="49">
        <f>+'当年度'!O8-'前年度'!O8</f>
        <v>0</v>
      </c>
      <c r="P8" s="49">
        <f>+'当年度'!P8-'前年度'!P8</f>
        <v>-1</v>
      </c>
    </row>
    <row r="9" spans="1:16" ht="21" customHeight="1">
      <c r="A9" s="13"/>
      <c r="B9" s="44" t="s">
        <v>18</v>
      </c>
      <c r="C9" s="66">
        <f>+'当年度'!C9-'前年度'!C9</f>
        <v>-1475883</v>
      </c>
      <c r="D9" s="66">
        <f>+'当年度'!D9-'前年度'!D9</f>
        <v>2350</v>
      </c>
      <c r="E9" s="66">
        <f>+'当年度'!E9-'前年度'!E9</f>
        <v>117452</v>
      </c>
      <c r="F9" s="66">
        <f>+'当年度'!F9-'前年度'!F9</f>
        <v>-1356081</v>
      </c>
      <c r="G9" s="66">
        <f>+'当年度'!G9-'前年度'!G9</f>
        <v>518</v>
      </c>
      <c r="H9" s="66">
        <f>+'当年度'!H9-'前年度'!H9</f>
        <v>0</v>
      </c>
      <c r="I9" s="66">
        <f>+'当年度'!I9-'前年度'!I9</f>
        <v>518</v>
      </c>
      <c r="J9" s="16"/>
      <c r="K9" s="60">
        <f>+'当年度'!K9-'前年度'!K9</f>
        <v>1453077</v>
      </c>
      <c r="L9" s="60">
        <f>+'当年度'!L9-'前年度'!L9</f>
        <v>-307589</v>
      </c>
      <c r="M9" s="48">
        <f>+'当年度'!M9-'前年度'!M9</f>
        <v>-4.5</v>
      </c>
      <c r="N9" s="48">
        <f>+'当年度'!N9-'前年度'!N9</f>
        <v>-4.399999999999999</v>
      </c>
      <c r="O9" s="49">
        <f>+'当年度'!O9-'前年度'!O9</f>
        <v>0</v>
      </c>
      <c r="P9" s="49">
        <f>+'当年度'!P9-'前年度'!P9</f>
        <v>0</v>
      </c>
    </row>
    <row r="10" spans="1:16" ht="21" customHeight="1">
      <c r="A10" s="13"/>
      <c r="B10" s="44" t="s">
        <v>19</v>
      </c>
      <c r="C10" s="66">
        <f>+'当年度'!C10-'前年度'!C10</f>
        <v>373707</v>
      </c>
      <c r="D10" s="66">
        <f>+'当年度'!D10-'前年度'!D10</f>
        <v>-127173</v>
      </c>
      <c r="E10" s="66">
        <f>+'当年度'!E10-'前年度'!E10</f>
        <v>-22060</v>
      </c>
      <c r="F10" s="66">
        <f>+'当年度'!F10-'前年度'!F10</f>
        <v>224474</v>
      </c>
      <c r="G10" s="66">
        <f>+'当年度'!G10-'前年度'!G10</f>
        <v>0</v>
      </c>
      <c r="H10" s="66">
        <f>+'当年度'!H10-'前年度'!H10</f>
        <v>0</v>
      </c>
      <c r="I10" s="66">
        <f>+'当年度'!I10-'前年度'!I10</f>
        <v>0</v>
      </c>
      <c r="J10" s="16"/>
      <c r="K10" s="60">
        <f>+'当年度'!K10-'前年度'!K10</f>
        <v>212884</v>
      </c>
      <c r="L10" s="60">
        <f>+'当年度'!L10-'前年度'!L10</f>
        <v>-310310</v>
      </c>
      <c r="M10" s="48">
        <f>+'当年度'!M10-'前年度'!M10</f>
        <v>0.5</v>
      </c>
      <c r="N10" s="48">
        <f>+'当年度'!N10-'前年度'!N10</f>
        <v>1.0999999999999996</v>
      </c>
      <c r="O10" s="49">
        <f>+'当年度'!O10-'前年度'!O10</f>
        <v>-0.3999999999999999</v>
      </c>
      <c r="P10" s="49">
        <f>+'当年度'!P10-'前年度'!P10</f>
        <v>-0.20000000000000284</v>
      </c>
    </row>
    <row r="11" spans="1:16" ht="21" customHeight="1">
      <c r="A11" s="13"/>
      <c r="B11" s="44" t="s">
        <v>20</v>
      </c>
      <c r="C11" s="66">
        <f>+'当年度'!C11-'前年度'!C11</f>
        <v>305872</v>
      </c>
      <c r="D11" s="66">
        <f>+'当年度'!D11-'前年度'!D11</f>
        <v>-399190</v>
      </c>
      <c r="E11" s="66">
        <f>+'当年度'!E11-'前年度'!E11</f>
        <v>-99665</v>
      </c>
      <c r="F11" s="66">
        <f>+'当年度'!F11-'前年度'!F11</f>
        <v>-192983</v>
      </c>
      <c r="G11" s="66">
        <f>+'当年度'!G11-'前年度'!G11</f>
        <v>0</v>
      </c>
      <c r="H11" s="66">
        <f>+'当年度'!H11-'前年度'!H11</f>
        <v>0</v>
      </c>
      <c r="I11" s="66">
        <f>+'当年度'!I11-'前年度'!I11</f>
        <v>0</v>
      </c>
      <c r="J11" s="16"/>
      <c r="K11" s="60">
        <f>+'当年度'!K11-'前年度'!K11</f>
        <v>217108</v>
      </c>
      <c r="L11" s="60">
        <f>+'当年度'!L11-'前年度'!L11</f>
        <v>-210645</v>
      </c>
      <c r="M11" s="48">
        <f>+'当年度'!M11-'前年度'!M11</f>
        <v>-0.6999999999999993</v>
      </c>
      <c r="N11" s="48">
        <f>+'当年度'!N11-'前年度'!N11</f>
        <v>0.6999999999999993</v>
      </c>
      <c r="O11" s="49">
        <f>+'当年度'!O11-'前年度'!O11</f>
        <v>-1.1000000000000005</v>
      </c>
      <c r="P11" s="49">
        <f>+'当年度'!P11-'前年度'!P11</f>
        <v>-0.1999999999999993</v>
      </c>
    </row>
    <row r="12" spans="1:16" ht="21" customHeight="1">
      <c r="A12" s="13"/>
      <c r="B12" s="44" t="s">
        <v>21</v>
      </c>
      <c r="C12" s="66">
        <f>+'当年度'!C12-'前年度'!C12</f>
        <v>14001</v>
      </c>
      <c r="D12" s="66">
        <f>+'当年度'!D12-'前年度'!D12</f>
        <v>1</v>
      </c>
      <c r="E12" s="66">
        <f>+'当年度'!E12-'前年度'!E12</f>
        <v>-268795</v>
      </c>
      <c r="F12" s="66">
        <f>+'当年度'!F12-'前年度'!F12</f>
        <v>-254793</v>
      </c>
      <c r="G12" s="66">
        <f>+'当年度'!G12-'前年度'!G12</f>
        <v>1864</v>
      </c>
      <c r="H12" s="66">
        <f>+'当年度'!H12-'前年度'!H12</f>
        <v>0</v>
      </c>
      <c r="I12" s="66">
        <f>+'当年度'!I12-'前年度'!I12</f>
        <v>1864</v>
      </c>
      <c r="J12" s="16"/>
      <c r="K12" s="60">
        <f>+'当年度'!K12-'前年度'!K12</f>
        <v>230976</v>
      </c>
      <c r="L12" s="60">
        <f>+'当年度'!L12-'前年度'!L12</f>
        <v>-185376</v>
      </c>
      <c r="M12" s="48">
        <f>+'当年度'!M12-'前年度'!M12</f>
        <v>-1.799999999999999</v>
      </c>
      <c r="N12" s="48">
        <f>+'当年度'!N12-'前年度'!N12</f>
        <v>0.10000000000000009</v>
      </c>
      <c r="O12" s="49">
        <f>+'当年度'!O12-'前年度'!O12</f>
        <v>0</v>
      </c>
      <c r="P12" s="49">
        <f>+'当年度'!P12-'前年度'!P12</f>
        <v>-1.8000000000000007</v>
      </c>
    </row>
    <row r="13" spans="1:16" ht="21" customHeight="1">
      <c r="A13" s="13"/>
      <c r="B13" s="44" t="s">
        <v>22</v>
      </c>
      <c r="C13" s="66">
        <f>+'当年度'!C13-'前年度'!C13</f>
        <v>162641</v>
      </c>
      <c r="D13" s="66">
        <f>+'当年度'!D13-'前年度'!D13</f>
        <v>-134943</v>
      </c>
      <c r="E13" s="66">
        <f>+'当年度'!E13-'前年度'!E13</f>
        <v>-67092</v>
      </c>
      <c r="F13" s="66">
        <f>+'当年度'!F13-'前年度'!F13</f>
        <v>-39394</v>
      </c>
      <c r="G13" s="66">
        <f>+'当年度'!G13-'前年度'!G13</f>
        <v>0</v>
      </c>
      <c r="H13" s="66">
        <f>+'当年度'!H13-'前年度'!H13</f>
        <v>0</v>
      </c>
      <c r="I13" s="66">
        <f>+'当年度'!I13-'前年度'!I13</f>
        <v>0</v>
      </c>
      <c r="J13" s="16"/>
      <c r="K13" s="60">
        <f>+'当年度'!K13-'前年度'!K13</f>
        <v>87247</v>
      </c>
      <c r="L13" s="60">
        <f>+'当年度'!L13-'前年度'!L13</f>
        <v>-56121</v>
      </c>
      <c r="M13" s="48">
        <f>+'当年度'!M13-'前年度'!M13</f>
        <v>-1.2000000000000028</v>
      </c>
      <c r="N13" s="48">
        <f>+'当年度'!N13-'前年度'!N13</f>
        <v>2.5999999999999996</v>
      </c>
      <c r="O13" s="49">
        <f>+'当年度'!O13-'前年度'!O13</f>
        <v>-2.4000000000000004</v>
      </c>
      <c r="P13" s="49">
        <f>+'当年度'!P13-'前年度'!P13</f>
        <v>-1.4000000000000004</v>
      </c>
    </row>
    <row r="14" spans="1:16" ht="21" customHeight="1">
      <c r="A14" s="13"/>
      <c r="B14" s="44" t="s">
        <v>23</v>
      </c>
      <c r="C14" s="66">
        <f>+'当年度'!C14-'前年度'!C14</f>
        <v>-165422</v>
      </c>
      <c r="D14" s="66">
        <f>+'当年度'!D14-'前年度'!D14</f>
        <v>364</v>
      </c>
      <c r="E14" s="66">
        <f>+'当年度'!E14-'前年度'!E14</f>
        <v>69461</v>
      </c>
      <c r="F14" s="66">
        <f>+'当年度'!F14-'前年度'!F14</f>
        <v>-95597</v>
      </c>
      <c r="G14" s="66">
        <f>+'当年度'!G14-'前年度'!G14</f>
        <v>0</v>
      </c>
      <c r="H14" s="66">
        <f>+'当年度'!H14-'前年度'!H14</f>
        <v>0</v>
      </c>
      <c r="I14" s="66">
        <f>+'当年度'!I14-'前年度'!I14</f>
        <v>0</v>
      </c>
      <c r="J14" s="16"/>
      <c r="K14" s="60">
        <f>+'当年度'!K14-'前年度'!K14</f>
        <v>-378037</v>
      </c>
      <c r="L14" s="60">
        <f>+'当年度'!L14-'前年度'!L14</f>
        <v>-92904</v>
      </c>
      <c r="M14" s="48">
        <f>+'当年度'!M14-'前年度'!M14</f>
        <v>1</v>
      </c>
      <c r="N14" s="48">
        <f>+'当年度'!N14-'前年度'!N14</f>
        <v>-0.6000000000000014</v>
      </c>
      <c r="O14" s="49">
        <f>+'当年度'!O14-'前年度'!O14</f>
        <v>0.10000000000000009</v>
      </c>
      <c r="P14" s="49">
        <f>+'当年度'!P14-'前年度'!P14</f>
        <v>1.3999999999999986</v>
      </c>
    </row>
    <row r="15" spans="1:16" ht="21" customHeight="1">
      <c r="A15" s="13"/>
      <c r="B15" s="44" t="s">
        <v>24</v>
      </c>
      <c r="C15" s="66">
        <f>+'当年度'!C15-'前年度'!C15</f>
        <v>-23019</v>
      </c>
      <c r="D15" s="66">
        <f>+'当年度'!D15-'前年度'!D15</f>
        <v>-49968</v>
      </c>
      <c r="E15" s="66">
        <f>+'当年度'!E15-'前年度'!E15</f>
        <v>185041</v>
      </c>
      <c r="F15" s="66">
        <f>+'当年度'!F15-'前年度'!F15</f>
        <v>112054</v>
      </c>
      <c r="G15" s="66">
        <f>+'当年度'!G15-'前年度'!G15</f>
        <v>0</v>
      </c>
      <c r="H15" s="66">
        <f>+'当年度'!H15-'前年度'!H15</f>
        <v>0</v>
      </c>
      <c r="I15" s="66">
        <f>+'当年度'!I15-'前年度'!I15</f>
        <v>0</v>
      </c>
      <c r="J15" s="16"/>
      <c r="K15" s="60">
        <f>+'当年度'!K15-'前年度'!K15</f>
        <v>3961</v>
      </c>
      <c r="L15" s="60">
        <f>+'当年度'!L15-'前年度'!L15</f>
        <v>-85361</v>
      </c>
      <c r="M15" s="48">
        <f>+'当年度'!M15-'前年度'!M15</f>
        <v>1.8000000000000007</v>
      </c>
      <c r="N15" s="48">
        <f>+'当年度'!N15-'前年度'!N15</f>
        <v>-0.3000000000000007</v>
      </c>
      <c r="O15" s="49">
        <f>+'当年度'!O15-'前年度'!O15</f>
        <v>-0.7999999999999999</v>
      </c>
      <c r="P15" s="49">
        <f>+'当年度'!P15-'前年度'!P15</f>
        <v>2.8999999999999986</v>
      </c>
    </row>
    <row r="16" spans="1:16" ht="21" customHeight="1">
      <c r="A16" s="13"/>
      <c r="B16" s="44" t="s">
        <v>25</v>
      </c>
      <c r="C16" s="66">
        <f>+'当年度'!C16-'前年度'!C16</f>
        <v>-6742</v>
      </c>
      <c r="D16" s="66">
        <f>+'当年度'!D16-'前年度'!D16</f>
        <v>100872</v>
      </c>
      <c r="E16" s="66">
        <f>+'当年度'!E16-'前年度'!E16</f>
        <v>83736</v>
      </c>
      <c r="F16" s="66">
        <f>+'当年度'!F16-'前年度'!F16</f>
        <v>177866</v>
      </c>
      <c r="G16" s="66">
        <f>+'当年度'!G16-'前年度'!G16</f>
        <v>0</v>
      </c>
      <c r="H16" s="66">
        <f>+'当年度'!H16-'前年度'!H16</f>
        <v>0</v>
      </c>
      <c r="I16" s="66">
        <f>+'当年度'!I16-'前年度'!I16</f>
        <v>0</v>
      </c>
      <c r="J16" s="16"/>
      <c r="K16" s="60">
        <f>+'当年度'!K16-'前年度'!K16</f>
        <v>31865</v>
      </c>
      <c r="L16" s="60">
        <f>+'当年度'!L16-'前年度'!L16</f>
        <v>-77437</v>
      </c>
      <c r="M16" s="48">
        <f>+'当年度'!M16-'前年度'!M16</f>
        <v>2.0999999999999943</v>
      </c>
      <c r="N16" s="48">
        <f>+'当年度'!N16-'前年度'!N16</f>
        <v>-0.29999999999999716</v>
      </c>
      <c r="O16" s="49">
        <f>+'当年度'!O16-'前年度'!O16</f>
        <v>1.4000000000000021</v>
      </c>
      <c r="P16" s="49">
        <f>+'当年度'!P16-'前年度'!P16</f>
        <v>1</v>
      </c>
    </row>
    <row r="17" spans="1:16" ht="21" customHeight="1">
      <c r="A17" s="13"/>
      <c r="B17" s="45" t="s">
        <v>45</v>
      </c>
      <c r="C17" s="66">
        <f>+'当年度'!C17-'前年度'!C17</f>
        <v>-301464</v>
      </c>
      <c r="D17" s="66">
        <f>+'当年度'!D17-'前年度'!D17</f>
        <v>-682206</v>
      </c>
      <c r="E17" s="66">
        <f>+'当年度'!E17-'前年度'!E17</f>
        <v>-862280</v>
      </c>
      <c r="F17" s="66">
        <f>+'当年度'!F17-'前年度'!F17</f>
        <v>-1845950</v>
      </c>
      <c r="G17" s="66">
        <f>+'当年度'!G17-'前年度'!G17</f>
        <v>0</v>
      </c>
      <c r="H17" s="66">
        <f>+'当年度'!H17-'前年度'!H17</f>
        <v>0</v>
      </c>
      <c r="I17" s="66">
        <f>+'当年度'!I17-'前年度'!I17</f>
        <v>0</v>
      </c>
      <c r="J17" s="16"/>
      <c r="K17" s="60">
        <f>+'当年度'!K17-'前年度'!K17</f>
        <v>289726</v>
      </c>
      <c r="L17" s="60">
        <f>+'当年度'!L17-'前年度'!L17</f>
        <v>-129701</v>
      </c>
      <c r="M17" s="48">
        <f>+'当年度'!M17-'前年度'!M17</f>
        <v>-15.899999999999991</v>
      </c>
      <c r="N17" s="48">
        <f>+'当年度'!N17-'前年度'!N17</f>
        <v>-3.1000000000000014</v>
      </c>
      <c r="O17" s="49">
        <f>+'当年度'!O17-'前年度'!O17</f>
        <v>-5.5</v>
      </c>
      <c r="P17" s="49">
        <f>+'当年度'!P17-'前年度'!P17</f>
        <v>-7.299999999999997</v>
      </c>
    </row>
    <row r="18" spans="1:16" ht="21" customHeight="1">
      <c r="A18" s="13"/>
      <c r="B18" s="44" t="s">
        <v>47</v>
      </c>
      <c r="C18" s="66">
        <f>+'当年度'!C18-'前年度'!C18</f>
        <v>-573462</v>
      </c>
      <c r="D18" s="66">
        <f>+'当年度'!D18-'前年度'!D18</f>
        <v>-152307</v>
      </c>
      <c r="E18" s="66">
        <f>+'当年度'!E18-'前年度'!E18</f>
        <v>-165806</v>
      </c>
      <c r="F18" s="66">
        <f>+'当年度'!F18-'前年度'!F18</f>
        <v>-891575</v>
      </c>
      <c r="G18" s="66">
        <f>+'当年度'!G18-'前年度'!G18</f>
        <v>0</v>
      </c>
      <c r="H18" s="66">
        <f>+'当年度'!H18-'前年度'!H18</f>
        <v>0</v>
      </c>
      <c r="I18" s="66">
        <f>+'当年度'!I18-'前年度'!I18</f>
        <v>0</v>
      </c>
      <c r="J18" s="16"/>
      <c r="K18" s="60">
        <f>+'当年度'!K18-'前年度'!K18</f>
        <v>-252300</v>
      </c>
      <c r="L18" s="60">
        <f>+'当年度'!L18-'前年度'!L18</f>
        <v>-175631</v>
      </c>
      <c r="M18" s="48">
        <f>+'当年度'!M18-'前年度'!M18</f>
        <v>-4.5</v>
      </c>
      <c r="N18" s="48">
        <f>+'当年度'!N18-'前年度'!N18</f>
        <v>-3</v>
      </c>
      <c r="O18" s="49">
        <f>+'当年度'!O18-'前年度'!O18</f>
        <v>-0.8999999999999999</v>
      </c>
      <c r="P18" s="49">
        <f>+'当年度'!P18-'前年度'!P18</f>
        <v>-0.6000000000000014</v>
      </c>
    </row>
    <row r="19" spans="1:16" ht="21" customHeight="1">
      <c r="A19" s="13"/>
      <c r="B19" s="46" t="s">
        <v>48</v>
      </c>
      <c r="C19" s="67">
        <f>+'当年度'!C19-'前年度'!C19</f>
        <v>-388361</v>
      </c>
      <c r="D19" s="67">
        <f>+'当年度'!D19-'前年度'!D19</f>
        <v>4549</v>
      </c>
      <c r="E19" s="67">
        <f>+'当年度'!E19-'前年度'!E19</f>
        <v>69188</v>
      </c>
      <c r="F19" s="67">
        <f>+'当年度'!F19-'前年度'!F19</f>
        <v>-314624</v>
      </c>
      <c r="G19" s="67">
        <f>+'当年度'!G19-'前年度'!G19</f>
        <v>156</v>
      </c>
      <c r="H19" s="67">
        <f>+'当年度'!H19-'前年度'!H19</f>
        <v>0</v>
      </c>
      <c r="I19" s="67">
        <f>+'当年度'!I19-'前年度'!I19</f>
        <v>156</v>
      </c>
      <c r="J19" s="16"/>
      <c r="K19" s="61">
        <f>+'当年度'!K19-'前年度'!K19</f>
        <v>-311816</v>
      </c>
      <c r="L19" s="61">
        <f>+'当年度'!L19-'前年度'!L19</f>
        <v>-317238</v>
      </c>
      <c r="M19" s="50">
        <f>+'当年度'!M19-'前年度'!M19</f>
        <v>-0.5</v>
      </c>
      <c r="N19" s="50">
        <f>+'当年度'!N19-'前年度'!N19</f>
        <v>-1.1999999999999993</v>
      </c>
      <c r="O19" s="51">
        <f>+'当年度'!O19-'前年度'!O19</f>
        <v>0</v>
      </c>
      <c r="P19" s="51">
        <f>+'当年度'!P19-'前年度'!P19</f>
        <v>0.6000000000000014</v>
      </c>
    </row>
    <row r="20" spans="1:16" ht="21" customHeight="1">
      <c r="A20" s="13"/>
      <c r="B20" s="44" t="s">
        <v>26</v>
      </c>
      <c r="C20" s="65">
        <f>+'当年度'!C20-'前年度'!C20</f>
        <v>241471</v>
      </c>
      <c r="D20" s="65">
        <f>+'当年度'!D20-'前年度'!D20</f>
        <v>50427</v>
      </c>
      <c r="E20" s="65">
        <f>+'当年度'!E20-'前年度'!E20</f>
        <v>181223</v>
      </c>
      <c r="F20" s="65">
        <f>+'当年度'!F20-'前年度'!F20</f>
        <v>473121</v>
      </c>
      <c r="G20" s="65">
        <f>+'当年度'!G20-'前年度'!G20</f>
        <v>247</v>
      </c>
      <c r="H20" s="65">
        <f>+'当年度'!H20-'前年度'!H20</f>
        <v>-1380</v>
      </c>
      <c r="I20" s="65">
        <f>+'当年度'!I20-'前年度'!I20</f>
        <v>-1133</v>
      </c>
      <c r="J20" s="16"/>
      <c r="K20" s="59">
        <f>+'当年度'!K20-'前年度'!K20</f>
        <v>-18985</v>
      </c>
      <c r="L20" s="59">
        <f>+'当年度'!L20-'前年度'!L20</f>
        <v>-13995</v>
      </c>
      <c r="M20" s="52">
        <f>+'当年度'!M20-'前年度'!M20</f>
        <v>24.5</v>
      </c>
      <c r="N20" s="52">
        <f>+'当年度'!N20-'前年度'!N20</f>
        <v>12.799999999999997</v>
      </c>
      <c r="O20" s="53">
        <f>+'当年度'!O20-'前年度'!O20</f>
        <v>2.599999999999998</v>
      </c>
      <c r="P20" s="53">
        <f>+'当年度'!P20-'前年度'!P20</f>
        <v>9</v>
      </c>
    </row>
    <row r="21" spans="1:16" ht="21" customHeight="1">
      <c r="A21" s="13"/>
      <c r="B21" s="44" t="s">
        <v>27</v>
      </c>
      <c r="C21" s="66">
        <f>+'当年度'!C21-'前年度'!C21</f>
        <v>865</v>
      </c>
      <c r="D21" s="66">
        <f>+'当年度'!D21-'前年度'!D21</f>
        <v>0</v>
      </c>
      <c r="E21" s="66">
        <f>+'当年度'!E21-'前年度'!E21</f>
        <v>-23812</v>
      </c>
      <c r="F21" s="66">
        <f>+'当年度'!F21-'前年度'!F21</f>
        <v>-22947</v>
      </c>
      <c r="G21" s="66">
        <f>+'当年度'!G21-'前年度'!G21</f>
        <v>0</v>
      </c>
      <c r="H21" s="66">
        <f>+'当年度'!H21-'前年度'!H21</f>
        <v>0</v>
      </c>
      <c r="I21" s="66">
        <f>+'当年度'!I21-'前年度'!I21</f>
        <v>0</v>
      </c>
      <c r="J21" s="16"/>
      <c r="K21" s="60">
        <f>+'当年度'!K21-'前年度'!K21</f>
        <v>-12516</v>
      </c>
      <c r="L21" s="60">
        <f>+'当年度'!L21-'前年度'!L21</f>
        <v>-81403</v>
      </c>
      <c r="M21" s="48">
        <f>+'当年度'!M21-'前年度'!M21</f>
        <v>-0.20000000000000284</v>
      </c>
      <c r="N21" s="48">
        <f>+'当年度'!N21-'前年度'!N21</f>
        <v>0.10000000000000142</v>
      </c>
      <c r="O21" s="49">
        <f>+'当年度'!O21-'前年度'!O21</f>
        <v>0</v>
      </c>
      <c r="P21" s="49">
        <f>+'当年度'!P21-'前年度'!P21</f>
        <v>-0.30000000000000426</v>
      </c>
    </row>
    <row r="22" spans="1:16" ht="21" customHeight="1">
      <c r="A22" s="13"/>
      <c r="B22" s="44" t="s">
        <v>28</v>
      </c>
      <c r="C22" s="66">
        <f>+'当年度'!C22-'前年度'!C22</f>
        <v>-157975</v>
      </c>
      <c r="D22" s="66">
        <f>+'当年度'!D22-'前年度'!D22</f>
        <v>257</v>
      </c>
      <c r="E22" s="66">
        <f>+'当年度'!E22-'前年度'!E22</f>
        <v>-26337</v>
      </c>
      <c r="F22" s="66">
        <f>+'当年度'!F22-'前年度'!F22</f>
        <v>-184055</v>
      </c>
      <c r="G22" s="66">
        <f>+'当年度'!G22-'前年度'!G22</f>
        <v>0</v>
      </c>
      <c r="H22" s="66">
        <f>+'当年度'!H22-'前年度'!H22</f>
        <v>0</v>
      </c>
      <c r="I22" s="66">
        <f>+'当年度'!I22-'前年度'!I22</f>
        <v>0</v>
      </c>
      <c r="J22" s="16"/>
      <c r="K22" s="60">
        <f>+'当年度'!K22-'前年度'!K22</f>
        <v>-12959</v>
      </c>
      <c r="L22" s="60">
        <f>+'当年度'!L22-'前年度'!L22</f>
        <v>-108989</v>
      </c>
      <c r="M22" s="48">
        <f>+'当年度'!M22-'前年度'!M22</f>
        <v>-2.1000000000000014</v>
      </c>
      <c r="N22" s="48">
        <f>+'当年度'!N22-'前年度'!N22</f>
        <v>-1.7999999999999972</v>
      </c>
      <c r="O22" s="49">
        <f>+'当年度'!O22-'前年度'!O22</f>
        <v>0</v>
      </c>
      <c r="P22" s="49">
        <f>+'当年度'!P22-'前年度'!P22</f>
        <v>-0.3000000000000007</v>
      </c>
    </row>
    <row r="23" spans="1:16" ht="21" customHeight="1">
      <c r="A23" s="13"/>
      <c r="B23" s="44" t="s">
        <v>29</v>
      </c>
      <c r="C23" s="66">
        <f>+'当年度'!C23-'前年度'!C23</f>
        <v>-292812</v>
      </c>
      <c r="D23" s="66">
        <f>+'当年度'!D23-'前年度'!D23</f>
        <v>16</v>
      </c>
      <c r="E23" s="66">
        <f>+'当年度'!E23-'前年度'!E23</f>
        <v>-5963</v>
      </c>
      <c r="F23" s="66">
        <f>+'当年度'!F23-'前年度'!F23</f>
        <v>-298759</v>
      </c>
      <c r="G23" s="66">
        <f>+'当年度'!G23-'前年度'!G23</f>
        <v>30</v>
      </c>
      <c r="H23" s="66">
        <f>+'当年度'!H23-'前年度'!H23</f>
        <v>1</v>
      </c>
      <c r="I23" s="66">
        <f>+'当年度'!I23-'前年度'!I23</f>
        <v>31</v>
      </c>
      <c r="J23" s="16"/>
      <c r="K23" s="60">
        <f>+'当年度'!K23-'前年度'!K23</f>
        <v>41836</v>
      </c>
      <c r="L23" s="60">
        <f>+'当年度'!L23-'前年度'!L23</f>
        <v>-71684</v>
      </c>
      <c r="M23" s="48">
        <f>+'当年度'!M23-'前年度'!M23</f>
        <v>-11.399999999999999</v>
      </c>
      <c r="N23" s="48">
        <f>+'当年度'!N23-'前年度'!N23</f>
        <v>-10.599999999999998</v>
      </c>
      <c r="O23" s="49">
        <f>+'当年度'!O23-'前年度'!O23</f>
        <v>0</v>
      </c>
      <c r="P23" s="49">
        <f>+'当年度'!P23-'前年度'!P23</f>
        <v>-0.6999999999999957</v>
      </c>
    </row>
    <row r="24" spans="1:16" ht="21" customHeight="1">
      <c r="A24" s="13"/>
      <c r="B24" s="44" t="s">
        <v>30</v>
      </c>
      <c r="C24" s="66">
        <f>+'当年度'!C24-'前年度'!C24</f>
        <v>-272732</v>
      </c>
      <c r="D24" s="66">
        <f>+'当年度'!D24-'前年度'!D24</f>
        <v>-31922</v>
      </c>
      <c r="E24" s="66">
        <f>+'当年度'!E24-'前年度'!E24</f>
        <v>708709</v>
      </c>
      <c r="F24" s="66">
        <f>+'当年度'!F24-'前年度'!F24</f>
        <v>404055</v>
      </c>
      <c r="G24" s="66">
        <f>+'当年度'!G24-'前年度'!G24</f>
        <v>0</v>
      </c>
      <c r="H24" s="66">
        <f>+'当年度'!H24-'前年度'!H24</f>
        <v>0</v>
      </c>
      <c r="I24" s="66">
        <f>+'当年度'!I24-'前年度'!I24</f>
        <v>0</v>
      </c>
      <c r="J24" s="16"/>
      <c r="K24" s="60">
        <f>+'当年度'!K24-'前年度'!K24</f>
        <v>-24964</v>
      </c>
      <c r="L24" s="60">
        <f>+'当年度'!L24-'前年度'!L24</f>
        <v>0</v>
      </c>
      <c r="M24" s="48">
        <f>+'当年度'!M24-'前年度'!M24</f>
        <v>10.5</v>
      </c>
      <c r="N24" s="48">
        <f>+'当年度'!N24-'前年度'!N24</f>
        <v>-4.400000000000006</v>
      </c>
      <c r="O24" s="49">
        <f>+'当年度'!O24-'前年度'!O24</f>
        <v>-0.3999999999999986</v>
      </c>
      <c r="P24" s="49">
        <f>+'当年度'!P24-'前年度'!P24</f>
        <v>15.300000000000011</v>
      </c>
    </row>
    <row r="25" spans="1:16" ht="21" customHeight="1">
      <c r="A25" s="13"/>
      <c r="B25" s="44" t="s">
        <v>31</v>
      </c>
      <c r="C25" s="66">
        <f>+'当年度'!C25-'前年度'!C25</f>
        <v>465719</v>
      </c>
      <c r="D25" s="66">
        <f>+'当年度'!D25-'前年度'!D25</f>
        <v>53</v>
      </c>
      <c r="E25" s="66">
        <f>+'当年度'!E25-'前年度'!E25</f>
        <v>69099</v>
      </c>
      <c r="F25" s="66">
        <f>+'当年度'!F25-'前年度'!F25</f>
        <v>534871</v>
      </c>
      <c r="G25" s="66">
        <f>+'当年度'!G25-'前年度'!G25</f>
        <v>0</v>
      </c>
      <c r="H25" s="66">
        <f>+'当年度'!H25-'前年度'!H25</f>
        <v>0</v>
      </c>
      <c r="I25" s="66">
        <f>+'当年度'!I25-'前年度'!I25</f>
        <v>0</v>
      </c>
      <c r="J25" s="16"/>
      <c r="K25" s="60">
        <f>+'当年度'!K25-'前年度'!K25</f>
        <v>-56009</v>
      </c>
      <c r="L25" s="60">
        <f>+'当年度'!L25-'前年度'!L25</f>
        <v>-80828</v>
      </c>
      <c r="M25" s="48">
        <f>+'当年度'!M25-'前年度'!M25</f>
        <v>11.099999999999994</v>
      </c>
      <c r="N25" s="48">
        <f>+'当年度'!N25-'前年度'!N25</f>
        <v>9.300000000000004</v>
      </c>
      <c r="O25" s="49">
        <f>+'当年度'!O25-'前年度'!O25</f>
        <v>0.09999999999999964</v>
      </c>
      <c r="P25" s="49">
        <f>+'当年度'!P25-'前年度'!P25</f>
        <v>1.6000000000000014</v>
      </c>
    </row>
    <row r="26" spans="1:16" ht="21" customHeight="1">
      <c r="A26" s="13"/>
      <c r="B26" s="44" t="s">
        <v>32</v>
      </c>
      <c r="C26" s="66">
        <f>+'当年度'!C26-'前年度'!C26</f>
        <v>100000</v>
      </c>
      <c r="D26" s="66">
        <f>+'当年度'!D26-'前年度'!D26</f>
        <v>-276</v>
      </c>
      <c r="E26" s="66">
        <f>+'当年度'!E26-'前年度'!E26</f>
        <v>413821</v>
      </c>
      <c r="F26" s="66">
        <f>+'当年度'!F26-'前年度'!F26</f>
        <v>513545</v>
      </c>
      <c r="G26" s="66">
        <f>+'当年度'!G26-'前年度'!G26</f>
        <v>0</v>
      </c>
      <c r="H26" s="66">
        <f>+'当年度'!H26-'前年度'!H26</f>
        <v>0</v>
      </c>
      <c r="I26" s="66">
        <f>+'当年度'!I26-'前年度'!I26</f>
        <v>0</v>
      </c>
      <c r="J26" s="16"/>
      <c r="K26" s="60">
        <f>+'当年度'!K26-'前年度'!K26</f>
        <v>-36283</v>
      </c>
      <c r="L26" s="60">
        <f>+'当年度'!L26-'前年度'!L26</f>
        <v>-58273</v>
      </c>
      <c r="M26" s="48">
        <f>+'当年度'!M26-'前年度'!M26</f>
        <v>9.700000000000003</v>
      </c>
      <c r="N26" s="48">
        <f>+'当年度'!N26-'前年度'!N26</f>
        <v>1.9000000000000004</v>
      </c>
      <c r="O26" s="49">
        <f>+'当年度'!O26-'前年度'!O26</f>
        <v>0</v>
      </c>
      <c r="P26" s="49">
        <f>+'当年度'!P26-'前年度'!P26</f>
        <v>7.800000000000001</v>
      </c>
    </row>
    <row r="27" spans="1:16" ht="21" customHeight="1">
      <c r="A27" s="13"/>
      <c r="B27" s="44" t="s">
        <v>33</v>
      </c>
      <c r="C27" s="66">
        <f>+'当年度'!C27-'前年度'!C27</f>
        <v>-43753</v>
      </c>
      <c r="D27" s="66">
        <f>+'当年度'!D27-'前年度'!D27</f>
        <v>50</v>
      </c>
      <c r="E27" s="66">
        <f>+'当年度'!E27-'前年度'!E27</f>
        <v>115861</v>
      </c>
      <c r="F27" s="66">
        <f>+'当年度'!F27-'前年度'!F27</f>
        <v>72158</v>
      </c>
      <c r="G27" s="66">
        <f>+'当年度'!G27-'前年度'!G27</f>
        <v>15</v>
      </c>
      <c r="H27" s="66">
        <f>+'当年度'!H27-'前年度'!H27</f>
        <v>0</v>
      </c>
      <c r="I27" s="66">
        <f>+'当年度'!I27-'前年度'!I27</f>
        <v>15</v>
      </c>
      <c r="J27" s="16"/>
      <c r="K27" s="60">
        <f>+'当年度'!K27-'前年度'!K27</f>
        <v>89721</v>
      </c>
      <c r="L27" s="60">
        <f>+'当年度'!L27-'前年度'!L27</f>
        <v>-50112</v>
      </c>
      <c r="M27" s="48">
        <f>+'当年度'!M27-'前年度'!M27</f>
        <v>0</v>
      </c>
      <c r="N27" s="48">
        <f>+'当年度'!N27-'前年度'!N27</f>
        <v>-1.8999999999999986</v>
      </c>
      <c r="O27" s="49">
        <f>+'当年度'!O27-'前年度'!O27</f>
        <v>0</v>
      </c>
      <c r="P27" s="49">
        <f>+'当年度'!P27-'前年度'!P27</f>
        <v>1.7999999999999972</v>
      </c>
    </row>
    <row r="28" spans="1:16" ht="21" customHeight="1">
      <c r="A28" s="13"/>
      <c r="B28" s="44" t="s">
        <v>34</v>
      </c>
      <c r="C28" s="66">
        <f>+'当年度'!C28-'前年度'!C28</f>
        <v>-42857</v>
      </c>
      <c r="D28" s="66">
        <f>+'当年度'!D28-'前年度'!D28</f>
        <v>143</v>
      </c>
      <c r="E28" s="66">
        <f>+'当年度'!E28-'前年度'!E28</f>
        <v>79351</v>
      </c>
      <c r="F28" s="66">
        <f>+'当年度'!F28-'前年度'!F28</f>
        <v>36637</v>
      </c>
      <c r="G28" s="66">
        <f>+'当年度'!G28-'前年度'!G28</f>
        <v>10</v>
      </c>
      <c r="H28" s="66">
        <f>+'当年度'!H28-'前年度'!H28</f>
        <v>0</v>
      </c>
      <c r="I28" s="66">
        <f>+'当年度'!I28-'前年度'!I28</f>
        <v>10</v>
      </c>
      <c r="J28" s="16"/>
      <c r="K28" s="60">
        <f>+'当年度'!K28-'前年度'!K28</f>
        <v>81075</v>
      </c>
      <c r="L28" s="60">
        <f>+'当年度'!L28-'前年度'!L28</f>
        <v>-67468</v>
      </c>
      <c r="M28" s="48">
        <f>+'当年度'!M28-'前年度'!M28</f>
        <v>-0.29999999999999716</v>
      </c>
      <c r="N28" s="48">
        <f>+'当年度'!N28-'前年度'!N28</f>
        <v>-1.8999999999999986</v>
      </c>
      <c r="O28" s="49">
        <f>+'当年度'!O28-'前年度'!O28</f>
        <v>-0.09999999999999964</v>
      </c>
      <c r="P28" s="49">
        <f>+'当年度'!P28-'前年度'!P28</f>
        <v>1.700000000000001</v>
      </c>
    </row>
    <row r="29" spans="1:16" ht="21" customHeight="1">
      <c r="A29" s="13"/>
      <c r="B29" s="44" t="s">
        <v>35</v>
      </c>
      <c r="C29" s="66">
        <f>+'当年度'!C29-'前年度'!C29</f>
        <v>-23121</v>
      </c>
      <c r="D29" s="66">
        <f>+'当年度'!D29-'前年度'!D29</f>
        <v>5008</v>
      </c>
      <c r="E29" s="66">
        <f>+'当年度'!E29-'前年度'!E29</f>
        <v>57445</v>
      </c>
      <c r="F29" s="66">
        <f>+'当年度'!F29-'前年度'!F29</f>
        <v>39332</v>
      </c>
      <c r="G29" s="66">
        <f>+'当年度'!G29-'前年度'!G29</f>
        <v>39</v>
      </c>
      <c r="H29" s="66">
        <f>+'当年度'!H29-'前年度'!H29</f>
        <v>0</v>
      </c>
      <c r="I29" s="66">
        <f>+'当年度'!I29-'前年度'!I29</f>
        <v>39</v>
      </c>
      <c r="J29" s="16"/>
      <c r="K29" s="60">
        <f>+'当年度'!K29-'前年度'!K29</f>
        <v>-3420</v>
      </c>
      <c r="L29" s="60">
        <f>+'当年度'!L29-'前年度'!L29</f>
        <v>-24008</v>
      </c>
      <c r="M29" s="48">
        <f>+'当年度'!M29-'前年度'!M29</f>
        <v>1.6000000000000085</v>
      </c>
      <c r="N29" s="48">
        <f>+'当年度'!N29-'前年度'!N29</f>
        <v>-0.8000000000000043</v>
      </c>
      <c r="O29" s="49">
        <f>+'当年度'!O29-'前年度'!O29</f>
        <v>0.1999999999999993</v>
      </c>
      <c r="P29" s="49">
        <f>+'当年度'!P29-'前年度'!P29</f>
        <v>2.1999999999999957</v>
      </c>
    </row>
    <row r="30" spans="1:16" ht="21" customHeight="1">
      <c r="A30" s="13"/>
      <c r="B30" s="44" t="s">
        <v>49</v>
      </c>
      <c r="C30" s="66">
        <f>+'当年度'!C30-'前年度'!C30</f>
        <v>1043</v>
      </c>
      <c r="D30" s="66">
        <f>+'当年度'!D30-'前年度'!D30</f>
        <v>70</v>
      </c>
      <c r="E30" s="66">
        <f>+'当年度'!E30-'前年度'!E30</f>
        <v>-120707</v>
      </c>
      <c r="F30" s="66">
        <f>+'当年度'!F30-'前年度'!F30</f>
        <v>-119594</v>
      </c>
      <c r="G30" s="66">
        <f>+'当年度'!G30-'前年度'!G30</f>
        <v>0</v>
      </c>
      <c r="H30" s="66">
        <f>+'当年度'!H30-'前年度'!H30</f>
        <v>24</v>
      </c>
      <c r="I30" s="66">
        <f>+'当年度'!I30-'前年度'!I30</f>
        <v>24</v>
      </c>
      <c r="J30" s="16"/>
      <c r="K30" s="60">
        <f>+'当年度'!K30-'前年度'!K30</f>
        <v>35697</v>
      </c>
      <c r="L30" s="60">
        <f>+'当年度'!L30-'前年度'!L30</f>
        <v>-42741</v>
      </c>
      <c r="M30" s="48">
        <f>+'当年度'!M30-'前年度'!M30</f>
        <v>-3.5</v>
      </c>
      <c r="N30" s="48">
        <f>+'当年度'!N30-'前年度'!N30</f>
        <v>-0.29999999999999716</v>
      </c>
      <c r="O30" s="49">
        <f>+'当年度'!O30-'前年度'!O30</f>
        <v>0</v>
      </c>
      <c r="P30" s="49">
        <f>+'当年度'!P30-'前年度'!P30</f>
        <v>-3.200000000000003</v>
      </c>
    </row>
    <row r="31" spans="1:16" ht="21" customHeight="1">
      <c r="A31" s="13"/>
      <c r="B31" s="44" t="s">
        <v>50</v>
      </c>
      <c r="C31" s="66">
        <f>+'当年度'!C31-'前年度'!C31</f>
        <v>-34535</v>
      </c>
      <c r="D31" s="66">
        <f>+'当年度'!D31-'前年度'!D31</f>
        <v>-12987</v>
      </c>
      <c r="E31" s="66">
        <f>+'当年度'!E31-'前年度'!E31</f>
        <v>-187097</v>
      </c>
      <c r="F31" s="66">
        <f>+'当年度'!F31-'前年度'!F31</f>
        <v>-234619</v>
      </c>
      <c r="G31" s="66">
        <f>+'当年度'!G31-'前年度'!G31</f>
        <v>0</v>
      </c>
      <c r="H31" s="66">
        <f>+'当年度'!H31-'前年度'!H31</f>
        <v>0</v>
      </c>
      <c r="I31" s="66">
        <f>+'当年度'!I31-'前年度'!I31</f>
        <v>0</v>
      </c>
      <c r="J31" s="16"/>
      <c r="K31" s="60">
        <f>+'当年度'!K31-'前年度'!K31</f>
        <v>-2249</v>
      </c>
      <c r="L31" s="60">
        <f>+'当年度'!L31-'前年度'!L31</f>
        <v>-58505</v>
      </c>
      <c r="M31" s="48">
        <f>+'当年度'!M31-'前年度'!M31</f>
        <v>-4</v>
      </c>
      <c r="N31" s="48">
        <f>+'当年度'!N31-'前年度'!N31</f>
        <v>-0.5999999999999979</v>
      </c>
      <c r="O31" s="49">
        <f>+'当年度'!O31-'前年度'!O31</f>
        <v>-0.20000000000000284</v>
      </c>
      <c r="P31" s="49">
        <f>+'当年度'!P31-'前年度'!P31</f>
        <v>-3.1999999999999993</v>
      </c>
    </row>
    <row r="32" spans="1:16" ht="21" customHeight="1">
      <c r="A32" s="13"/>
      <c r="B32" s="44" t="s">
        <v>51</v>
      </c>
      <c r="C32" s="66">
        <f>+'当年度'!C32-'前年度'!C32</f>
        <v>-394633</v>
      </c>
      <c r="D32" s="66">
        <f>+'当年度'!D32-'前年度'!D32</f>
        <v>555</v>
      </c>
      <c r="E32" s="66">
        <f>+'当年度'!E32-'前年度'!E32</f>
        <v>-10709</v>
      </c>
      <c r="F32" s="66">
        <f>+'当年度'!F32-'前年度'!F32</f>
        <v>-404787</v>
      </c>
      <c r="G32" s="66">
        <f>+'当年度'!G32-'前年度'!G32</f>
        <v>0</v>
      </c>
      <c r="H32" s="66">
        <f>+'当年度'!H32-'前年度'!H32</f>
        <v>0</v>
      </c>
      <c r="I32" s="66">
        <f>+'当年度'!I32-'前年度'!I32</f>
        <v>0</v>
      </c>
      <c r="J32" s="16"/>
      <c r="K32" s="60">
        <f>+'当年度'!K32-'前年度'!K32</f>
        <v>-43776</v>
      </c>
      <c r="L32" s="60">
        <f>+'当年度'!L32-'前年度'!L32</f>
        <v>-66502</v>
      </c>
      <c r="M32" s="48">
        <f>+'当年度'!M32-'前年度'!M32</f>
        <v>-6.099999999999994</v>
      </c>
      <c r="N32" s="48">
        <f>+'当年度'!N32-'前年度'!N32</f>
        <v>-6.400000000000002</v>
      </c>
      <c r="O32" s="49">
        <f>+'当年度'!O32-'前年度'!O32</f>
        <v>0.1999999999999993</v>
      </c>
      <c r="P32" s="49">
        <f>+'当年度'!P32-'前年度'!P32</f>
        <v>0.09999999999999432</v>
      </c>
    </row>
    <row r="33" spans="1:16" ht="21" customHeight="1">
      <c r="A33" s="13"/>
      <c r="B33" s="44" t="s">
        <v>36</v>
      </c>
      <c r="C33" s="66">
        <f>+'当年度'!C33-'前年度'!C33</f>
        <v>-8857</v>
      </c>
      <c r="D33" s="66">
        <f>+'当年度'!D33-'前年度'!D33</f>
        <v>-99728</v>
      </c>
      <c r="E33" s="66">
        <f>+'当年度'!E33-'前年度'!E33</f>
        <v>1896</v>
      </c>
      <c r="F33" s="66">
        <f>+'当年度'!F33-'前年度'!F33</f>
        <v>-106689</v>
      </c>
      <c r="G33" s="66">
        <f>+'当年度'!G33-'前年度'!G33</f>
        <v>94</v>
      </c>
      <c r="H33" s="66">
        <f>+'当年度'!H33-'前年度'!H33</f>
        <v>0</v>
      </c>
      <c r="I33" s="66">
        <f>+'当年度'!I33-'前年度'!I33</f>
        <v>94</v>
      </c>
      <c r="J33" s="16"/>
      <c r="K33" s="60">
        <f>+'当年度'!K33-'前年度'!K33</f>
        <v>20595</v>
      </c>
      <c r="L33" s="60">
        <f>+'当年度'!L33-'前年度'!L33</f>
        <v>-30045</v>
      </c>
      <c r="M33" s="48">
        <f>+'当年度'!M33-'前年度'!M33</f>
        <v>-3.799999999999997</v>
      </c>
      <c r="N33" s="48">
        <f>+'当年度'!N33-'前年度'!N33</f>
        <v>-0.5</v>
      </c>
      <c r="O33" s="49">
        <f>+'当年度'!O33-'前年度'!O33</f>
        <v>-3.3000000000000007</v>
      </c>
      <c r="P33" s="49">
        <f>+'当年度'!P33-'前年度'!P33</f>
        <v>0</v>
      </c>
    </row>
    <row r="34" spans="1:16" ht="21" customHeight="1">
      <c r="A34" s="13"/>
      <c r="B34" s="44" t="s">
        <v>37</v>
      </c>
      <c r="C34" s="66">
        <f>+'当年度'!C34-'前年度'!C34</f>
        <v>-69781</v>
      </c>
      <c r="D34" s="66">
        <f>+'当年度'!D34-'前年度'!D34</f>
        <v>0</v>
      </c>
      <c r="E34" s="66">
        <f>+'当年度'!E34-'前年度'!E34</f>
        <v>-6838</v>
      </c>
      <c r="F34" s="66">
        <f>+'当年度'!F34-'前年度'!F34</f>
        <v>-76619</v>
      </c>
      <c r="G34" s="66">
        <f>+'当年度'!G34-'前年度'!G34</f>
        <v>0</v>
      </c>
      <c r="H34" s="66">
        <f>+'当年度'!H34-'前年度'!H34</f>
        <v>0</v>
      </c>
      <c r="I34" s="66">
        <f>+'当年度'!I34-'前年度'!I34</f>
        <v>0</v>
      </c>
      <c r="J34" s="16"/>
      <c r="K34" s="60">
        <f>+'当年度'!K34-'前年度'!K34</f>
        <v>-46945</v>
      </c>
      <c r="L34" s="60">
        <f>+'当年度'!L34-'前年度'!L34</f>
        <v>-44742</v>
      </c>
      <c r="M34" s="48">
        <f>+'当年度'!M34-'前年度'!M34</f>
        <v>-0.9000000000000057</v>
      </c>
      <c r="N34" s="48">
        <f>+'当年度'!N34-'前年度'!N34</f>
        <v>-1.1000000000000014</v>
      </c>
      <c r="O34" s="49">
        <f>+'当年度'!O34-'前年度'!O34</f>
        <v>0</v>
      </c>
      <c r="P34" s="49">
        <f>+'当年度'!P34-'前年度'!P34</f>
        <v>0.19999999999999574</v>
      </c>
    </row>
    <row r="35" spans="1:16" ht="22.5" customHeight="1">
      <c r="A35" s="13"/>
      <c r="B35" s="47" t="s">
        <v>38</v>
      </c>
      <c r="C35" s="62">
        <f>+'当年度'!C35-'前年度'!C35</f>
        <v>-4710178</v>
      </c>
      <c r="D35" s="62">
        <f>+'当年度'!D35-'前年度'!D35</f>
        <v>-1689796</v>
      </c>
      <c r="E35" s="62">
        <f>+'当年度'!E35-'前年度'!E35</f>
        <v>-21009</v>
      </c>
      <c r="F35" s="62">
        <f>+'当年度'!F35-'前年度'!F35</f>
        <v>-6420983</v>
      </c>
      <c r="G35" s="62">
        <f>+'当年度'!G35-'前年度'!G35</f>
        <v>7678</v>
      </c>
      <c r="H35" s="62">
        <f>+'当年度'!H35-'前年度'!H35</f>
        <v>0</v>
      </c>
      <c r="I35" s="62">
        <f>+'当年度'!I35-'前年度'!I35</f>
        <v>7678</v>
      </c>
      <c r="J35" s="16"/>
      <c r="K35" s="62">
        <f>+'当年度'!K35-'前年度'!K35</f>
        <v>14932017</v>
      </c>
      <c r="L35" s="62">
        <f>+'当年度'!L35-'前年度'!L35</f>
        <v>-3436258</v>
      </c>
      <c r="M35" s="58">
        <f>+'当年度'!M35-'前年度'!M35</f>
        <v>-3.1999999999999957</v>
      </c>
      <c r="N35" s="58">
        <f>+'当年度'!N35-'前年度'!N35</f>
        <v>-1.8999999999999986</v>
      </c>
      <c r="O35" s="58">
        <f>+'当年度'!O35-'前年度'!O35</f>
        <v>-0.6000000000000001</v>
      </c>
      <c r="P35" s="58">
        <f>+'当年度'!P35-'前年度'!P35</f>
        <v>-0.8000000000000007</v>
      </c>
    </row>
    <row r="36" spans="1:16" ht="22.5" customHeight="1">
      <c r="A36" s="13"/>
      <c r="B36" s="47" t="s">
        <v>63</v>
      </c>
      <c r="C36" s="62">
        <f>+'当年度'!C36-'前年度'!C36</f>
        <v>-531958</v>
      </c>
      <c r="D36" s="62">
        <f>+'当年度'!D36-'前年度'!D36</f>
        <v>-88334</v>
      </c>
      <c r="E36" s="62">
        <f>+'当年度'!E36-'前年度'!E36</f>
        <v>1245942</v>
      </c>
      <c r="F36" s="62">
        <f>+'当年度'!F36-'前年度'!F36</f>
        <v>625650</v>
      </c>
      <c r="G36" s="62">
        <f>+'当年度'!G36-'前年度'!G36</f>
        <v>435</v>
      </c>
      <c r="H36" s="62">
        <f>+'当年度'!H36-'前年度'!H36</f>
        <v>-1355</v>
      </c>
      <c r="I36" s="62">
        <f>+'当年度'!I36-'前年度'!I36</f>
        <v>-920</v>
      </c>
      <c r="J36" s="16"/>
      <c r="K36" s="62">
        <f>+'当年度'!K36-'前年度'!K36</f>
        <v>10818</v>
      </c>
      <c r="L36" s="62">
        <f>+'当年度'!L36-'前年度'!L36</f>
        <v>-799295</v>
      </c>
      <c r="M36" s="58">
        <f>+'当年度'!M36-'前年度'!M36</f>
        <v>0.8999999999999915</v>
      </c>
      <c r="N36" s="58">
        <f>+'当年度'!N36-'前年度'!N36</f>
        <v>-0.8000000000000043</v>
      </c>
      <c r="O36" s="58">
        <f>+'当年度'!O36-'前年度'!O36</f>
        <v>-0.20000000000000107</v>
      </c>
      <c r="P36" s="58">
        <f>+'当年度'!P36-'前年度'!P36</f>
        <v>1.8000000000000043</v>
      </c>
    </row>
    <row r="37" spans="1:16" ht="22.5" customHeight="1">
      <c r="A37" s="13"/>
      <c r="B37" s="47" t="s">
        <v>40</v>
      </c>
      <c r="C37" s="62">
        <f>+'当年度'!C37-'前年度'!C37</f>
        <v>-5242136</v>
      </c>
      <c r="D37" s="62">
        <f>+'当年度'!D37-'前年度'!D37</f>
        <v>-1778130</v>
      </c>
      <c r="E37" s="62">
        <f>+'当年度'!E37-'前年度'!E37</f>
        <v>1224933</v>
      </c>
      <c r="F37" s="62">
        <f>+'当年度'!F37-'前年度'!F37</f>
        <v>-5795333</v>
      </c>
      <c r="G37" s="62">
        <f>+'当年度'!G37-'前年度'!G37</f>
        <v>8113</v>
      </c>
      <c r="H37" s="62">
        <f>+'当年度'!H37-'前年度'!H37</f>
        <v>-1355</v>
      </c>
      <c r="I37" s="62">
        <f>+'当年度'!I37-'前年度'!I37</f>
        <v>6758</v>
      </c>
      <c r="J37" s="16"/>
      <c r="K37" s="62">
        <f>+'当年度'!K37-'前年度'!K37</f>
        <v>14942835</v>
      </c>
      <c r="L37" s="62">
        <f>+'当年度'!L37-'前年度'!L37</f>
        <v>-4235553</v>
      </c>
      <c r="M37" s="58">
        <f>+'当年度'!M37-'前年度'!M37</f>
        <v>-2.8999999999999986</v>
      </c>
      <c r="N37" s="58">
        <f>+'当年度'!N37-'前年度'!N37</f>
        <v>-1.9000000000000021</v>
      </c>
      <c r="O37" s="58">
        <f>+'当年度'!O37-'前年度'!O37</f>
        <v>-0.5</v>
      </c>
      <c r="P37" s="58">
        <f>+'当年度'!P37-'前年度'!P37</f>
        <v>-0.5</v>
      </c>
    </row>
    <row r="38" spans="11:16" ht="21.75" customHeight="1">
      <c r="K38" s="1"/>
      <c r="L38" s="1"/>
      <c r="M38" s="17" t="s">
        <v>43</v>
      </c>
      <c r="N38" s="1"/>
      <c r="O38" s="9"/>
      <c r="P38" s="9"/>
    </row>
    <row r="39" spans="12:16" ht="21.75" customHeight="1">
      <c r="L39" s="1" t="s">
        <v>44</v>
      </c>
      <c r="M39" s="1"/>
      <c r="N39" s="1"/>
      <c r="P39" s="8" t="s">
        <v>41</v>
      </c>
    </row>
    <row r="40" spans="12:16" ht="21" customHeight="1">
      <c r="L40" s="5" t="s">
        <v>38</v>
      </c>
      <c r="M40" s="7">
        <f>+'当年度'!M40-'前年度'!M40</f>
        <v>-2.6000000000000014</v>
      </c>
      <c r="N40" s="7">
        <f>+'当年度'!N40-'前年度'!N40</f>
        <v>-1.1999999999999993</v>
      </c>
      <c r="O40" s="7">
        <f>+'当年度'!O40-'前年度'!O40</f>
        <v>-0.7000000000000002</v>
      </c>
      <c r="P40" s="7">
        <f>+'当年度'!P40-'前年度'!P40</f>
        <v>-0.6999999999999993</v>
      </c>
    </row>
    <row r="41" spans="12:16" ht="21" customHeight="1">
      <c r="L41" s="5" t="s">
        <v>39</v>
      </c>
      <c r="M41" s="7">
        <f>+'当年度'!M41-'前年度'!M41</f>
        <v>1.7000000000000028</v>
      </c>
      <c r="N41" s="7">
        <f>+'当年度'!N41-'前年度'!N41</f>
        <v>-0.4000000000000057</v>
      </c>
      <c r="O41" s="7">
        <f>+'当年度'!O41-'前年度'!O41</f>
        <v>-0.09999999999999964</v>
      </c>
      <c r="P41" s="7">
        <f>+'当年度'!P41-'前年度'!P41</f>
        <v>2.0999999999999943</v>
      </c>
    </row>
    <row r="42" spans="12:16" ht="21" customHeight="1">
      <c r="L42" s="5" t="s">
        <v>40</v>
      </c>
      <c r="M42" s="7">
        <f>+'当年度'!M42-'前年度'!M42</f>
        <v>-0.4000000000000057</v>
      </c>
      <c r="N42" s="7">
        <f>+'当年度'!N42-'前年度'!N42</f>
        <v>-0.8000000000000043</v>
      </c>
      <c r="O42" s="7">
        <f>+'当年度'!O42-'前年度'!O42</f>
        <v>-0.3000000000000007</v>
      </c>
      <c r="P42" s="7">
        <f>+'当年度'!P42-'前年度'!P42</f>
        <v>0.7000000000000028</v>
      </c>
    </row>
    <row r="43" spans="13:14" ht="21" customHeight="1">
      <c r="M43" s="17" t="s">
        <v>42</v>
      </c>
      <c r="N43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ゴシック,標準"&amp;24１４ 基金の状況（対前年度増減額）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0" hidden="1" customWidth="1"/>
    <col min="2" max="2" width="10.66015625" style="10" customWidth="1"/>
    <col min="3" max="9" width="12.66015625" style="0" customWidth="1"/>
  </cols>
  <sheetData>
    <row r="1" spans="2:9" ht="17.25">
      <c r="B1" s="82" t="s">
        <v>66</v>
      </c>
      <c r="C1" s="19"/>
      <c r="D1" s="19"/>
      <c r="E1" s="19"/>
      <c r="F1" s="19"/>
      <c r="G1" s="19"/>
      <c r="H1" s="19"/>
      <c r="I1" s="19"/>
    </row>
    <row r="2" spans="1:9" ht="17.25">
      <c r="A2" s="12"/>
      <c r="B2" s="21"/>
      <c r="C2" s="22"/>
      <c r="D2" s="22"/>
      <c r="E2" s="22"/>
      <c r="F2" s="22"/>
      <c r="G2" s="22"/>
      <c r="H2" s="22"/>
      <c r="I2" s="76" t="s">
        <v>1</v>
      </c>
    </row>
    <row r="3" spans="1:9" ht="17.25">
      <c r="A3" s="12"/>
      <c r="B3" s="25"/>
      <c r="C3" s="26"/>
      <c r="D3" s="26"/>
      <c r="E3" s="26"/>
      <c r="F3" s="26"/>
      <c r="G3" s="26"/>
      <c r="H3" s="26"/>
      <c r="I3" s="26"/>
    </row>
    <row r="4" spans="2:9" ht="17.25"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</row>
    <row r="5" spans="2:9" ht="17.25">
      <c r="B5" s="36"/>
      <c r="C5" s="37"/>
      <c r="D5" s="37"/>
      <c r="E5" s="38" t="s">
        <v>10</v>
      </c>
      <c r="F5" s="38" t="s">
        <v>11</v>
      </c>
      <c r="G5" s="37"/>
      <c r="H5" s="38" t="s">
        <v>12</v>
      </c>
      <c r="I5" s="38" t="s">
        <v>13</v>
      </c>
    </row>
    <row r="6" spans="2:9" ht="21" customHeight="1">
      <c r="B6" s="43" t="s">
        <v>15</v>
      </c>
      <c r="C6" s="71">
        <f>IF(AND('当年度'!C6=0,'前年度'!C6=0),"",IF('前年度'!C6=0,"皆増 ",IF('当年度'!C6=0,"皆減 ",ROUND('増減額'!C6/'前年度'!C6*100,1))))</f>
        <v>-20.8</v>
      </c>
      <c r="D6" s="72">
        <f>IF(AND('当年度'!D6=0,'前年度'!D6=0),"",IF('前年度'!D6=0,"皆増 ",IF('当年度'!D6=0,"皆減 ",ROUND('増減額'!D6/'前年度'!D6*100,1))))</f>
        <v>-14.7</v>
      </c>
      <c r="E6" s="72">
        <f>IF(AND('当年度'!E6=0,'前年度'!E6=0),"",IF('前年度'!E6=0,"皆増 ",IF('当年度'!E6=0,"皆減 ",ROUND('増減額'!E6/'前年度'!E6*100,1))))</f>
        <v>-13.4</v>
      </c>
      <c r="F6" s="72">
        <f>IF(AND('当年度'!F6=0,'前年度'!F6=0),"",IF('前年度'!F6=0,"皆増 ",IF('当年度'!F6=0,"皆減 ",ROUND('増減額'!F6/'前年度'!F6*100,1))))</f>
        <v>-18.2</v>
      </c>
      <c r="G6" s="72">
        <f>IF(AND('当年度'!G6=0,'前年度'!G6=0),"",IF('前年度'!G6=0,"皆増 ",IF('当年度'!G6=0,"皆減 ",ROUND('増減額'!G6/'前年度'!G6*100,1))))</f>
      </c>
      <c r="H6" s="72">
        <f>IF(AND('当年度'!H6=0,'前年度'!H6=0),"",IF('前年度'!H6=0,"皆増 ",IF('当年度'!H6=0,"皆減 ",ROUND('増減額'!H6/'前年度'!H6*100,1))))</f>
      </c>
      <c r="I6" s="72">
        <f>IF(AND('当年度'!I6=0,'前年度'!I6=0),"",IF('前年度'!I6=0,"皆増 ",IF('当年度'!I6=0,"皆減 ",ROUND('増減額'!I6/'前年度'!I6*100,1))))</f>
      </c>
    </row>
    <row r="7" spans="2:9" ht="21" customHeight="1">
      <c r="B7" s="44" t="s">
        <v>16</v>
      </c>
      <c r="C7" s="71">
        <f>IF(AND('当年度'!C7=0,'前年度'!C7=0),"",IF('前年度'!C7=0,"皆増 ",IF('当年度'!C7=0,"皆減 ",ROUND('増減額'!C7/'前年度'!C7*100,1))))</f>
        <v>5.7</v>
      </c>
      <c r="D7" s="72">
        <f>IF(AND('当年度'!D7=0,'前年度'!D7=0),"",IF('前年度'!D7=0,"皆増 ",IF('当年度'!D7=0,"皆減 ",ROUND('増減額'!D7/'前年度'!D7*100,1))))</f>
        <v>0.1</v>
      </c>
      <c r="E7" s="72">
        <f>IF(AND('当年度'!E7=0,'前年度'!E7=0),"",IF('前年度'!E7=0,"皆増 ",IF('当年度'!E7=0,"皆減 ",ROUND('増減額'!E7/'前年度'!E7*100,1))))</f>
        <v>7.4</v>
      </c>
      <c r="F7" s="72">
        <f>IF(AND('当年度'!F7=0,'前年度'!F7=0),"",IF('前年度'!F7=0,"皆増 ",IF('当年度'!F7=0,"皆減 ",ROUND('増減額'!F7/'前年度'!F7*100,1))))</f>
        <v>6.8</v>
      </c>
      <c r="G7" s="72">
        <f>IF(AND('当年度'!G7=0,'前年度'!G7=0),"",IF('前年度'!G7=0,"皆増 ",IF('当年度'!G7=0,"皆減 ",ROUND('増減額'!G7/'前年度'!G7*100,1))))</f>
        <v>0</v>
      </c>
      <c r="H7" s="72">
        <f>IF(AND('当年度'!H7=0,'前年度'!H7=0),"",IF('前年度'!H7=0,"皆増 ",IF('当年度'!H7=0,"皆減 ",ROUND('増減額'!H7/'前年度'!H7*100,1))))</f>
      </c>
      <c r="I7" s="72">
        <f>IF(AND('当年度'!I7=0,'前年度'!I7=0),"",IF('前年度'!I7=0,"皆増 ",IF('当年度'!I7=0,"皆減 ",ROUND('増減額'!I7/'前年度'!I7*100,1))))</f>
        <v>0</v>
      </c>
    </row>
    <row r="8" spans="2:9" ht="21" customHeight="1">
      <c r="B8" s="44" t="s">
        <v>17</v>
      </c>
      <c r="C8" s="71">
        <f>IF(AND('当年度'!C8=0,'前年度'!C8=0),"",IF('前年度'!C8=0,"皆増 ",IF('当年度'!C8=0,"皆減 ",ROUND('増減額'!C8/'前年度'!C8*100,1))))</f>
        <v>-8.3</v>
      </c>
      <c r="D8" s="72">
        <f>IF(AND('当年度'!D8=0,'前年度'!D8=0),"",IF('前年度'!D8=0,"皆増 ",IF('当年度'!D8=0,"皆減 ",ROUND('増減額'!D8/'前年度'!D8*100,1))))</f>
        <v>0.6</v>
      </c>
      <c r="E8" s="72">
        <f>IF(AND('当年度'!E8=0,'前年度'!E8=0),"",IF('前年度'!E8=0,"皆増 ",IF('当年度'!E8=0,"皆減 ",ROUND('増減額'!E8/'前年度'!E8*100,1))))</f>
        <v>-5</v>
      </c>
      <c r="F8" s="72">
        <f>IF(AND('当年度'!F8=0,'前年度'!F8=0),"",IF('前年度'!F8=0,"皆増 ",IF('当年度'!F8=0,"皆減 ",ROUND('増減額'!F8/'前年度'!F8*100,1))))</f>
        <v>-6.7</v>
      </c>
      <c r="G8" s="72">
        <f>IF(AND('当年度'!G8=0,'前年度'!G8=0),"",IF('前年度'!G8=0,"皆増 ",IF('当年度'!G8=0,"皆減 ",ROUND('増減額'!G8/'前年度'!G8*100,1))))</f>
        <v>0.3</v>
      </c>
      <c r="H8" s="72">
        <f>IF(AND('当年度'!H8=0,'前年度'!H8=0),"",IF('前年度'!H8=0,"皆増 ",IF('当年度'!H8=0,"皆減 ",ROUND('増減額'!H8/'前年度'!H8*100,1))))</f>
      </c>
      <c r="I8" s="72">
        <f>IF(AND('当年度'!I8=0,'前年度'!I8=0),"",IF('前年度'!I8=0,"皆増 ",IF('当年度'!I8=0,"皆減 ",ROUND('増減額'!I8/'前年度'!I8*100,1))))</f>
        <v>0.3</v>
      </c>
    </row>
    <row r="9" spans="2:9" ht="21" customHeight="1">
      <c r="B9" s="44" t="s">
        <v>18</v>
      </c>
      <c r="C9" s="71">
        <f>IF(AND('当年度'!C9=0,'前年度'!C9=0),"",IF('前年度'!C9=0,"皆増 ",IF('当年度'!C9=0,"皆減 ",ROUND('増減額'!C9/'前年度'!C9*100,1))))</f>
        <v>-15</v>
      </c>
      <c r="D9" s="72">
        <f>IF(AND('当年度'!D9=0,'前年度'!D9=0),"",IF('前年度'!D9=0,"皆増 ",IF('当年度'!D9=0,"皆減 ",ROUND('増減額'!D9/'前年度'!D9*100,1))))</f>
        <v>1.4</v>
      </c>
      <c r="E9" s="72">
        <f>IF(AND('当年度'!E9=0,'前年度'!E9=0),"",IF('前年度'!E9=0,"皆増 ",IF('当年度'!E9=0,"皆減 ",ROUND('増減額'!E9/'前年度'!E9*100,1))))</f>
        <v>3</v>
      </c>
      <c r="F9" s="72">
        <f>IF(AND('当年度'!F9=0,'前年度'!F9=0),"",IF('前年度'!F9=0,"皆増 ",IF('当年度'!F9=0,"皆減 ",ROUND('増減額'!F9/'前年度'!F9*100,1))))</f>
        <v>-9.7</v>
      </c>
      <c r="G9" s="72">
        <f>IF(AND('当年度'!G9=0,'前年度'!G9=0),"",IF('前年度'!G9=0,"皆増 ",IF('当年度'!G9=0,"皆減 ",ROUND('増減額'!G9/'前年度'!G9*100,1))))</f>
        <v>0</v>
      </c>
      <c r="H9" s="72">
        <f>IF(AND('当年度'!H9=0,'前年度'!H9=0),"",IF('前年度'!H9=0,"皆増 ",IF('当年度'!H9=0,"皆減 ",ROUND('増減額'!H9/'前年度'!H9*100,1))))</f>
      </c>
      <c r="I9" s="72">
        <f>IF(AND('当年度'!I9=0,'前年度'!I9=0),"",IF('前年度'!I9=0,"皆増 ",IF('当年度'!I9=0,"皆減 ",ROUND('増減額'!I9/'前年度'!I9*100,1))))</f>
        <v>0</v>
      </c>
    </row>
    <row r="10" spans="2:9" ht="21" customHeight="1">
      <c r="B10" s="44" t="s">
        <v>19</v>
      </c>
      <c r="C10" s="71">
        <f>IF(AND('当年度'!C10=0,'前年度'!C10=0),"",IF('前年度'!C10=0,"皆増 ",IF('当年度'!C10=0,"皆減 ",ROUND('増減額'!C10/'前年度'!C10*100,1))))</f>
        <v>8.9</v>
      </c>
      <c r="D10" s="72">
        <f>IF(AND('当年度'!D10=0,'前年度'!D10=0),"",IF('前年度'!D10=0,"皆増 ",IF('当年度'!D10=0,"皆減 ",ROUND('増減額'!D10/'前年度'!D10*100,1))))</f>
        <v>-21.9</v>
      </c>
      <c r="E10" s="72">
        <f>IF(AND('当年度'!E10=0,'前年度'!E10=0),"",IF('前年度'!E10=0,"皆増 ",IF('当年度'!E10=0,"皆減 ",ROUND('増減額'!E10/'前年度'!E10*100,1))))</f>
        <v>-0.4</v>
      </c>
      <c r="F10" s="72">
        <f>IF(AND('当年度'!F10=0,'前年度'!F10=0),"",IF('前年度'!F10=0,"皆増 ",IF('当年度'!F10=0,"皆減 ",ROUND('増減額'!F10/'前年度'!F10*100,1))))</f>
        <v>2.2</v>
      </c>
      <c r="G10" s="72">
        <f>IF(AND('当年度'!G10=0,'前年度'!G10=0),"",IF('前年度'!G10=0,"皆増 ",IF('当年度'!G10=0,"皆減 ",ROUND('増減額'!G10/'前年度'!G10*100,1))))</f>
      </c>
      <c r="H10" s="72">
        <f>IF(AND('当年度'!H10=0,'前年度'!H10=0),"",IF('前年度'!H10=0,"皆増 ",IF('当年度'!H10=0,"皆減 ",ROUND('増減額'!H10/'前年度'!H10*100,1))))</f>
      </c>
      <c r="I10" s="72">
        <f>IF(AND('当年度'!I10=0,'前年度'!I10=0),"",IF('前年度'!I10=0,"皆増 ",IF('当年度'!I10=0,"皆減 ",ROUND('増減額'!I10/'前年度'!I10*100,1))))</f>
      </c>
    </row>
    <row r="11" spans="2:9" ht="21" customHeight="1">
      <c r="B11" s="44" t="s">
        <v>20</v>
      </c>
      <c r="C11" s="71">
        <f>IF(AND('当年度'!C11=0,'前年度'!C11=0),"",IF('前年度'!C11=0,"皆増 ",IF('当年度'!C11=0,"皆減 ",ROUND('増減額'!C11/'前年度'!C11*100,1))))</f>
        <v>4.2</v>
      </c>
      <c r="D11" s="72">
        <f>IF(AND('当年度'!D11=0,'前年度'!D11=0),"",IF('前年度'!D11=0,"皆増 ",IF('当年度'!D11=0,"皆減 ",ROUND('増減額'!D11/'前年度'!D11*100,1))))</f>
        <v>-14.7</v>
      </c>
      <c r="E11" s="72">
        <f>IF(AND('当年度'!E11=0,'前年度'!E11=0),"",IF('前年度'!E11=0,"皆増 ",IF('当年度'!E11=0,"皆減 ",ROUND('増減額'!E11/'前年度'!E11*100,1))))</f>
        <v>-5.7</v>
      </c>
      <c r="F11" s="72">
        <f>IF(AND('当年度'!F11=0,'前年度'!F11=0),"",IF('前年度'!F11=0,"皆増 ",IF('当年度'!F11=0,"皆減 ",ROUND('増減額'!F11/'前年度'!F11*100,1))))</f>
        <v>-1.6</v>
      </c>
      <c r="G11" s="72">
        <f>IF(AND('当年度'!G11=0,'前年度'!G11=0),"",IF('前年度'!G11=0,"皆増 ",IF('当年度'!G11=0,"皆減 ",ROUND('増減額'!G11/'前年度'!G11*100,1))))</f>
        <v>0</v>
      </c>
      <c r="H11" s="72">
        <f>IF(AND('当年度'!H11=0,'前年度'!H11=0),"",IF('前年度'!H11=0,"皆増 ",IF('当年度'!H11=0,"皆減 ",ROUND('増減額'!H11/'前年度'!H11*100,1))))</f>
      </c>
      <c r="I11" s="72">
        <f>IF(AND('当年度'!I11=0,'前年度'!I11=0),"",IF('前年度'!I11=0,"皆増 ",IF('当年度'!I11=0,"皆減 ",ROUND('増減額'!I11/'前年度'!I11*100,1))))</f>
        <v>0</v>
      </c>
    </row>
    <row r="12" spans="2:9" ht="21" customHeight="1">
      <c r="B12" s="44" t="s">
        <v>21</v>
      </c>
      <c r="C12" s="71">
        <f>IF(AND('当年度'!C12=0,'前年度'!C12=0),"",IF('前年度'!C12=0,"皆増 ",IF('当年度'!C12=0,"皆減 ",ROUND('増減額'!C12/'前年度'!C12*100,1))))</f>
        <v>12.7</v>
      </c>
      <c r="D12" s="72">
        <f>IF(AND('当年度'!D12=0,'前年度'!D12=0),"",IF('前年度'!D12=0,"皆増 ",IF('当年度'!D12=0,"皆減 ",ROUND('増減額'!D12/'前年度'!D12*100,1))))</f>
        <v>0.1</v>
      </c>
      <c r="E12" s="72">
        <f>IF(AND('当年度'!E12=0,'前年度'!E12=0),"",IF('前年度'!E12=0,"皆増 ",IF('当年度'!E12=0,"皆減 ",ROUND('増減額'!E12/'前年度'!E12*100,1))))</f>
        <v>-17</v>
      </c>
      <c r="F12" s="72">
        <f>IF(AND('当年度'!F12=0,'前年度'!F12=0),"",IF('前年度'!F12=0,"皆増 ",IF('当年度'!F12=0,"皆減 ",ROUND('増減額'!F12/'前年度'!F12*100,1))))</f>
        <v>-15</v>
      </c>
      <c r="G12" s="72">
        <f>IF(AND('当年度'!G12=0,'前年度'!G12=0),"",IF('前年度'!G12=0,"皆増 ",IF('当年度'!G12=0,"皆減 ",ROUND('増減額'!G12/'前年度'!G12*100,1))))</f>
        <v>0.5</v>
      </c>
      <c r="H12" s="72">
        <f>IF(AND('当年度'!H12=0,'前年度'!H12=0),"",IF('前年度'!H12=0,"皆増 ",IF('当年度'!H12=0,"皆減 ",ROUND('増減額'!H12/'前年度'!H12*100,1))))</f>
      </c>
      <c r="I12" s="72">
        <f>IF(AND('当年度'!I12=0,'前年度'!I12=0),"",IF('前年度'!I12=0,"皆増 ",IF('当年度'!I12=0,"皆減 ",ROUND('増減額'!I12/'前年度'!I12*100,1))))</f>
        <v>0.5</v>
      </c>
    </row>
    <row r="13" spans="2:9" ht="21" customHeight="1">
      <c r="B13" s="44" t="s">
        <v>22</v>
      </c>
      <c r="C13" s="71">
        <f>IF(AND('当年度'!C13=0,'前年度'!C13=0),"",IF('前年度'!C13=0,"皆増 ",IF('当年度'!C13=0,"皆減 ",ROUND('増減額'!C13/'前年度'!C13*100,1))))</f>
        <v>22.4</v>
      </c>
      <c r="D13" s="72">
        <f>IF(AND('当年度'!D13=0,'前年度'!D13=0),"",IF('前年度'!D13=0,"皆増 ",IF('当年度'!D13=0,"皆減 ",ROUND('増減額'!D13/'前年度'!D13*100,1))))</f>
        <v>-32.1</v>
      </c>
      <c r="E13" s="72">
        <f>IF(AND('当年度'!E13=0,'前年度'!E13=0),"",IF('前年度'!E13=0,"皆増 ",IF('当年度'!E13=0,"皆減 ",ROUND('増減額'!E13/'前年度'!E13*100,1))))</f>
        <v>-7.6</v>
      </c>
      <c r="F13" s="72">
        <f>IF(AND('当年度'!F13=0,'前年度'!F13=0),"",IF('前年度'!F13=0,"皆増 ",IF('当年度'!F13=0,"皆減 ",ROUND('増減額'!F13/'前年度'!F13*100,1))))</f>
        <v>-1.9</v>
      </c>
      <c r="G13" s="72">
        <f>IF(AND('当年度'!G13=0,'前年度'!G13=0),"",IF('前年度'!G13=0,"皆増 ",IF('当年度'!G13=0,"皆減 ",ROUND('増減額'!G13/'前年度'!G13*100,1))))</f>
      </c>
      <c r="H13" s="72">
        <f>IF(AND('当年度'!H13=0,'前年度'!H13=0),"",IF('前年度'!H13=0,"皆増 ",IF('当年度'!H13=0,"皆減 ",ROUND('増減額'!H13/'前年度'!H13*100,1))))</f>
        <v>0</v>
      </c>
      <c r="I13" s="72">
        <f>IF(AND('当年度'!I13=0,'前年度'!I13=0),"",IF('前年度'!I13=0,"皆増 ",IF('当年度'!I13=0,"皆減 ",ROUND('増減額'!I13/'前年度'!I13*100,1))))</f>
        <v>0</v>
      </c>
    </row>
    <row r="14" spans="2:9" ht="21" customHeight="1">
      <c r="B14" s="44" t="s">
        <v>23</v>
      </c>
      <c r="C14" s="71">
        <f>IF(AND('当年度'!C14=0,'前年度'!C14=0),"",IF('前年度'!C14=0,"皆増 ",IF('当年度'!C14=0,"皆減 ",ROUND('増減額'!C14/'前年度'!C14*100,1))))</f>
        <v>-5.6</v>
      </c>
      <c r="D14" s="72">
        <f>IF(AND('当年度'!D14=0,'前年度'!D14=0),"",IF('前年度'!D14=0,"皆増 ",IF('当年度'!D14=0,"皆減 ",ROUND('増減額'!D14/'前年度'!D14*100,1))))</f>
        <v>0.1</v>
      </c>
      <c r="E14" s="72">
        <f>IF(AND('当年度'!E14=0,'前年度'!E14=0),"",IF('前年度'!E14=0,"皆増 ",IF('当年度'!E14=0,"皆減 ",ROUND('増減額'!E14/'前年度'!E14*100,1))))</f>
        <v>1.7</v>
      </c>
      <c r="F14" s="72">
        <f>IF(AND('当年度'!F14=0,'前年度'!F14=0),"",IF('前年度'!F14=0,"皆増 ",IF('当年度'!F14=0,"皆減 ",ROUND('増減額'!F14/'前年度'!F14*100,1))))</f>
        <v>-1.3</v>
      </c>
      <c r="G14" s="72">
        <f>IF(AND('当年度'!G14=0,'前年度'!G14=0),"",IF('前年度'!G14=0,"皆増 ",IF('当年度'!G14=0,"皆減 ",ROUND('増減額'!G14/'前年度'!G14*100,1))))</f>
        <v>0</v>
      </c>
      <c r="H14" s="72">
        <f>IF(AND('当年度'!H14=0,'前年度'!H14=0),"",IF('前年度'!H14=0,"皆増 ",IF('当年度'!H14=0,"皆減 ",ROUND('増減額'!H14/'前年度'!H14*100,1))))</f>
      </c>
      <c r="I14" s="72">
        <f>IF(AND('当年度'!I14=0,'前年度'!I14=0),"",IF('前年度'!I14=0,"皆増 ",IF('当年度'!I14=0,"皆減 ",ROUND('増減額'!I14/'前年度'!I14*100,1))))</f>
        <v>0</v>
      </c>
    </row>
    <row r="15" spans="2:9" ht="21" customHeight="1">
      <c r="B15" s="44" t="s">
        <v>24</v>
      </c>
      <c r="C15" s="71">
        <f>IF(AND('当年度'!C15=0,'前年度'!C15=0),"",IF('前年度'!C15=0,"皆増 ",IF('当年度'!C15=0,"皆減 ",ROUND('増減額'!C15/'前年度'!C15*100,1))))</f>
        <v>-4</v>
      </c>
      <c r="D15" s="72">
        <f>IF(AND('当年度'!D15=0,'前年度'!D15=0),"",IF('前年度'!D15=0,"皆増 ",IF('当年度'!D15=0,"皆減 ",ROUND('増減額'!D15/'前年度'!D15*100,1))))</f>
        <v>-45.8</v>
      </c>
      <c r="E15" s="72">
        <f>IF(AND('当年度'!E15=0,'前年度'!E15=0),"",IF('前年度'!E15=0,"皆増 ",IF('当年度'!E15=0,"皆減 ",ROUND('増減額'!E15/'前年度'!E15*100,1))))</f>
        <v>15.6</v>
      </c>
      <c r="F15" s="72">
        <f>IF(AND('当年度'!F15=0,'前年度'!F15=0),"",IF('前年度'!F15=0,"皆増 ",IF('当年度'!F15=0,"皆減 ",ROUND('増減額'!F15/'前年度'!F15*100,1))))</f>
        <v>6</v>
      </c>
      <c r="G15" s="72">
        <f>IF(AND('当年度'!G15=0,'前年度'!G15=0),"",IF('前年度'!G15=0,"皆増 ",IF('当年度'!G15=0,"皆減 ",ROUND('増減額'!G15/'前年度'!G15*100,1))))</f>
        <v>0</v>
      </c>
      <c r="H15" s="72">
        <f>IF(AND('当年度'!H15=0,'前年度'!H15=0),"",IF('前年度'!H15=0,"皆増 ",IF('当年度'!H15=0,"皆減 ",ROUND('増減額'!H15/'前年度'!H15*100,1))))</f>
      </c>
      <c r="I15" s="72">
        <f>IF(AND('当年度'!I15=0,'前年度'!I15=0),"",IF('前年度'!I15=0,"皆増 ",IF('当年度'!I15=0,"皆減 ",ROUND('増減額'!I15/'前年度'!I15*100,1))))</f>
        <v>0</v>
      </c>
    </row>
    <row r="16" spans="2:9" ht="21" customHeight="1">
      <c r="B16" s="44" t="s">
        <v>25</v>
      </c>
      <c r="C16" s="71">
        <f>IF(AND('当年度'!C16=0,'前年度'!C16=0),"",IF('前年度'!C16=0,"皆増 ",IF('当年度'!C16=0,"皆減 ",ROUND('増減額'!C16/'前年度'!C16*100,1))))</f>
        <v>-0.2</v>
      </c>
      <c r="D16" s="72">
        <f>IF(AND('当年度'!D16=0,'前年度'!D16=0),"",IF('前年度'!D16=0,"皆増 ",IF('当年度'!D16=0,"皆減 ",ROUND('増減額'!D16/'前年度'!D16*100,1))))</f>
        <v>8.1</v>
      </c>
      <c r="E16" s="72">
        <f>IF(AND('当年度'!E16=0,'前年度'!E16=0),"",IF('前年度'!E16=0,"皆増 ",IF('当年度'!E16=0,"皆減 ",ROUND('増減額'!E16/'前年度'!E16*100,1))))</f>
        <v>4.3</v>
      </c>
      <c r="F16" s="72">
        <f>IF(AND('当年度'!F16=0,'前年度'!F16=0),"",IF('前年度'!F16=0,"皆増 ",IF('当年度'!F16=0,"皆減 ",ROUND('増減額'!F16/'前年度'!F16*100,1))))</f>
        <v>2.8</v>
      </c>
      <c r="G16" s="72">
        <f>IF(AND('当年度'!G16=0,'前年度'!G16=0),"",IF('前年度'!G16=0,"皆増 ",IF('当年度'!G16=0,"皆減 ",ROUND('増減額'!G16/'前年度'!G16*100,1))))</f>
        <v>0</v>
      </c>
      <c r="H16" s="72">
        <f>IF(AND('当年度'!H16=0,'前年度'!H16=0),"",IF('前年度'!H16=0,"皆増 ",IF('当年度'!H16=0,"皆減 ",ROUND('増減額'!H16/'前年度'!H16*100,1))))</f>
      </c>
      <c r="I16" s="72">
        <f>IF(AND('当年度'!I16=0,'前年度'!I16=0),"",IF('前年度'!I16=0,"皆増 ",IF('当年度'!I16=0,"皆減 ",ROUND('増減額'!I16/'前年度'!I16*100,1))))</f>
        <v>0</v>
      </c>
    </row>
    <row r="17" spans="2:9" ht="21" customHeight="1">
      <c r="B17" s="45" t="s">
        <v>45</v>
      </c>
      <c r="C17" s="71">
        <f>IF(AND('当年度'!C17=0,'前年度'!C17=0),"",IF('前年度'!C17=0,"皆増 ",IF('当年度'!C17=0,"皆減 ",ROUND('増減額'!C17/'前年度'!C17*100,1))))</f>
        <v>-5.9</v>
      </c>
      <c r="D17" s="72">
        <f>IF(AND('当年度'!D17=0,'前年度'!D17=0),"",IF('前年度'!D17=0,"皆増 ",IF('当年度'!D17=0,"皆減 ",ROUND('増減額'!D17/'前年度'!D17*100,1))))</f>
        <v>-29.4</v>
      </c>
      <c r="E17" s="72">
        <f>IF(AND('当年度'!E17=0,'前年度'!E17=0),"",IF('前年度'!E17=0,"皆増 ",IF('当年度'!E17=0,"皆減 ",ROUND('増減額'!E17/'前年度'!E17*100,1))))</f>
        <v>-15.4</v>
      </c>
      <c r="F17" s="72">
        <f>IF(AND('当年度'!F17=0,'前年度'!F17=0),"",IF('前年度'!F17=0,"皆増 ",IF('当年度'!F17=0,"皆減 ",ROUND('増減額'!F17/'前年度'!F17*100,1))))</f>
        <v>-14.2</v>
      </c>
      <c r="G17" s="72">
        <f>IF(AND('当年度'!G17=0,'前年度'!G17=0),"",IF('前年度'!G17=0,"皆増 ",IF('当年度'!G17=0,"皆減 ",ROUND('増減額'!G17/'前年度'!G17*100,1))))</f>
      </c>
      <c r="H17" s="72">
        <f>IF(AND('当年度'!H17=0,'前年度'!H17=0),"",IF('前年度'!H17=0,"皆増 ",IF('当年度'!H17=0,"皆減 ",ROUND('増減額'!H17/'前年度'!H17*100,1))))</f>
      </c>
      <c r="I17" s="72">
        <f>IF(AND('当年度'!I17=0,'前年度'!I17=0),"",IF('前年度'!I17=0,"皆増 ",IF('当年度'!I17=0,"皆減 ",ROUND('増減額'!I17/'前年度'!I17*100,1))))</f>
      </c>
    </row>
    <row r="18" spans="2:9" ht="21" customHeight="1">
      <c r="B18" s="44" t="s">
        <v>47</v>
      </c>
      <c r="C18" s="71">
        <f>IF(AND('当年度'!C18=0,'前年度'!C18=0),"",IF('前年度'!C18=0,"皆増 ",IF('当年度'!C18=0,"皆減 ",ROUND('増減額'!C18/'前年度'!C18*100,1))))</f>
        <v>-13.2</v>
      </c>
      <c r="D18" s="72">
        <f>IF(AND('当年度'!D18=0,'前年度'!D18=0),"",IF('前年度'!D18=0,"皆増 ",IF('当年度'!D18=0,"皆減 ",ROUND('増減額'!D18/'前年度'!D18*100,1))))</f>
        <v>-37</v>
      </c>
      <c r="E18" s="72">
        <f>IF(AND('当年度'!E18=0,'前年度'!E18=0),"",IF('前年度'!E18=0,"皆増 ",IF('当年度'!E18=0,"皆減 ",ROUND('増減額'!E18/'前年度'!E18*100,1))))</f>
        <v>-3.6</v>
      </c>
      <c r="F18" s="72">
        <f>IF(AND('当年度'!F18=0,'前年度'!F18=0),"",IF('前年度'!F18=0,"皆増 ",IF('当年度'!F18=0,"皆減 ",ROUND('増減額'!F18/'前年度'!F18*100,1))))</f>
        <v>-9.5</v>
      </c>
      <c r="G18" s="72">
        <f>IF(AND('当年度'!G18=0,'前年度'!G18=0),"",IF('前年度'!G18=0,"皆増 ",IF('当年度'!G18=0,"皆減 ",ROUND('増減額'!G18/'前年度'!G18*100,1))))</f>
      </c>
      <c r="H18" s="72">
        <f>IF(AND('当年度'!H18=0,'前年度'!H18=0),"",IF('前年度'!H18=0,"皆増 ",IF('当年度'!H18=0,"皆減 ",ROUND('増減額'!H18/'前年度'!H18*100,1))))</f>
        <v>0</v>
      </c>
      <c r="I18" s="72">
        <f>IF(AND('当年度'!I18=0,'前年度'!I18=0),"",IF('前年度'!I18=0,"皆増 ",IF('当年度'!I18=0,"皆減 ",ROUND('増減額'!I18/'前年度'!I18*100,1))))</f>
        <v>0</v>
      </c>
    </row>
    <row r="19" spans="2:9" ht="21" customHeight="1">
      <c r="B19" s="77" t="s">
        <v>48</v>
      </c>
      <c r="C19" s="73">
        <f>IF(AND('当年度'!C19=0,'前年度'!C19=0),"",IF('前年度'!C19=0,"皆増 ",IF('当年度'!C19=0,"皆減 ",ROUND('増減額'!C19/'前年度'!C19*100,1))))</f>
        <v>-5.8</v>
      </c>
      <c r="D19" s="74">
        <f>IF(AND('当年度'!D19=0,'前年度'!D19=0),"",IF('前年度'!D19=0,"皆増 ",IF('当年度'!D19=0,"皆減 ",ROUND('増減額'!D19/'前年度'!D19*100,1))))</f>
        <v>1.2</v>
      </c>
      <c r="E19" s="74">
        <f>IF(AND('当年度'!E19=0,'前年度'!E19=0),"",IF('前年度'!E19=0,"皆増 ",IF('当年度'!E19=0,"皆減 ",ROUND('増減額'!E19/'前年度'!E19*100,1))))</f>
        <v>0.8</v>
      </c>
      <c r="F19" s="74">
        <f>IF(AND('当年度'!F19=0,'前年度'!F19=0),"",IF('前年度'!F19=0,"皆増 ",IF('当年度'!F19=0,"皆減 ",ROUND('増減額'!F19/'前年度'!F19*100,1))))</f>
        <v>-2</v>
      </c>
      <c r="G19" s="74">
        <f>IF(AND('当年度'!G19=0,'前年度'!G19=0),"",IF('前年度'!G19=0,"皆増 ",IF('当年度'!G19=0,"皆減 ",ROUND('増減額'!G19/'前年度'!G19*100,1))))</f>
        <v>0.1</v>
      </c>
      <c r="H19" s="74">
        <f>IF(AND('当年度'!H19=0,'前年度'!H19=0),"",IF('前年度'!H19=0,"皆増 ",IF('当年度'!H19=0,"皆減 ",ROUND('増減額'!H19/'前年度'!H19*100,1))))</f>
        <v>0</v>
      </c>
      <c r="I19" s="74">
        <f>IF(AND('当年度'!I19=0,'前年度'!I19=0),"",IF('前年度'!I19=0,"皆増 ",IF('当年度'!I19=0,"皆減 ",ROUND('増減額'!I19/'前年度'!I19*100,1))))</f>
        <v>0.1</v>
      </c>
    </row>
    <row r="20" spans="2:9" ht="21" customHeight="1">
      <c r="B20" s="78" t="s">
        <v>26</v>
      </c>
      <c r="C20" s="71">
        <f>IF(AND('当年度'!C20=0,'前年度'!C20=0),"",IF('前年度'!C20=0,"皆増 ",IF('当年度'!C20=0,"皆減 ",ROUND('増減額'!C20/'前年度'!C20*100,1))))</f>
        <v>10.2</v>
      </c>
      <c r="D20" s="72">
        <f>IF(AND('当年度'!D20=0,'前年度'!D20=0),"",IF('前年度'!D20=0,"皆増 ",IF('当年度'!D20=0,"皆減 ",ROUND('増減額'!D20/'前年度'!D20*100,1))))</f>
        <v>10.3</v>
      </c>
      <c r="E20" s="72">
        <f>IF(AND('当年度'!E20=0,'前年度'!E20=0),"",IF('前年度'!E20=0,"皆増 ",IF('当年度'!E20=0,"皆減 ",ROUND('増減額'!E20/'前年度'!E20*100,1))))</f>
        <v>37.2</v>
      </c>
      <c r="F20" s="72">
        <f>IF(AND('当年度'!F20=0,'前年度'!F20=0),"",IF('前年度'!F20=0,"皆増 ",IF('当年度'!F20=0,"皆減 ",ROUND('増減額'!F20/'前年度'!F20*100,1))))</f>
        <v>14.2</v>
      </c>
      <c r="G20" s="72">
        <f>IF(AND('当年度'!G20=0,'前年度'!G20=0),"",IF('前年度'!G20=0,"皆増 ",IF('当年度'!G20=0,"皆減 ",ROUND('増減額'!G20/'前年度'!G20*100,1))))</f>
        <v>0.2</v>
      </c>
      <c r="H20" s="72">
        <f>IF(AND('当年度'!H20=0,'前年度'!H20=0),"",IF('前年度'!H20=0,"皆増 ",IF('当年度'!H20=0,"皆減 ",ROUND('増減額'!H20/'前年度'!H20*100,1))))</f>
        <v>-1.1</v>
      </c>
      <c r="I20" s="72">
        <f>IF(AND('当年度'!I20=0,'前年度'!I20=0),"",IF('前年度'!I20=0,"皆増 ",IF('当年度'!I20=0,"皆減 ",ROUND('増減額'!I20/'前年度'!I20*100,1))))</f>
        <v>-0.4</v>
      </c>
    </row>
    <row r="21" spans="2:9" ht="21" customHeight="1">
      <c r="B21" s="44" t="s">
        <v>27</v>
      </c>
      <c r="C21" s="71">
        <f>IF(AND('当年度'!C21=0,'前年度'!C21=0),"",IF('前年度'!C21=0,"皆増 ",IF('当年度'!C21=0,"皆減 ",ROUND('増減額'!C21/'前年度'!C21*100,1))))</f>
        <v>0</v>
      </c>
      <c r="D21" s="72">
        <f>IF(AND('当年度'!D21=0,'前年度'!D21=0),"",IF('前年度'!D21=0,"皆増 ",IF('当年度'!D21=0,"皆減 ",ROUND('増減額'!D21/'前年度'!D21*100,1))))</f>
        <v>0</v>
      </c>
      <c r="E21" s="72">
        <f>IF(AND('当年度'!E21=0,'前年度'!E21=0),"",IF('前年度'!E21=0,"皆増 ",IF('当年度'!E21=0,"皆減 ",ROUND('増減額'!E21/'前年度'!E21*100,1))))</f>
        <v>-1.2</v>
      </c>
      <c r="F21" s="72">
        <f>IF(AND('当年度'!F21=0,'前年度'!F21=0),"",IF('前年度'!F21=0,"皆増 ",IF('当年度'!F21=0,"皆減 ",ROUND('増減額'!F21/'前年度'!F21*100,1))))</f>
        <v>-0.6</v>
      </c>
      <c r="G21" s="72">
        <f>IF(AND('当年度'!G21=0,'前年度'!G21=0),"",IF('前年度'!G21=0,"皆増 ",IF('当年度'!G21=0,"皆減 ",ROUND('増減額'!G21/'前年度'!G21*100,1))))</f>
        <v>0</v>
      </c>
      <c r="H21" s="72">
        <f>IF(AND('当年度'!H21=0,'前年度'!H21=0),"",IF('前年度'!H21=0,"皆増 ",IF('当年度'!H21=0,"皆減 ",ROUND('増減額'!H21/'前年度'!H21*100,1))))</f>
      </c>
      <c r="I21" s="72">
        <f>IF(AND('当年度'!I21=0,'前年度'!I21=0),"",IF('前年度'!I21=0,"皆増 ",IF('当年度'!I21=0,"皆減 ",ROUND('増減額'!I21/'前年度'!I21*100,1))))</f>
        <v>0</v>
      </c>
    </row>
    <row r="22" spans="2:9" ht="21" customHeight="1">
      <c r="B22" s="44" t="s">
        <v>28</v>
      </c>
      <c r="C22" s="71">
        <f>IF(AND('当年度'!C22=0,'前年度'!C22=0),"",IF('前年度'!C22=0,"皆増 ",IF('当年度'!C22=0,"皆減 ",ROUND('増減額'!C22/'前年度'!C22*100,1))))</f>
        <v>-5.2</v>
      </c>
      <c r="D22" s="72">
        <f>IF(AND('当年度'!D22=0,'前年度'!D22=0),"",IF('前年度'!D22=0,"皆増 ",IF('当年度'!D22=0,"皆減 ",ROUND('増減額'!D22/'前年度'!D22*100,1))))</f>
        <v>0.1</v>
      </c>
      <c r="E22" s="72">
        <f>IF(AND('当年度'!E22=0,'前年度'!E22=0),"",IF('前年度'!E22=0,"皆増 ",IF('当年度'!E22=0,"皆減 ",ROUND('増減額'!E22/'前年度'!E22*100,1))))</f>
        <v>-1.4</v>
      </c>
      <c r="F22" s="72">
        <f>IF(AND('当年度'!F22=0,'前年度'!F22=0),"",IF('前年度'!F22=0,"皆増 ",IF('当年度'!F22=0,"皆減 ",ROUND('増減額'!F22/'前年度'!F22*100,1))))</f>
        <v>-3.4</v>
      </c>
      <c r="G22" s="72">
        <f>IF(AND('当年度'!G22=0,'前年度'!G22=0),"",IF('前年度'!G22=0,"皆増 ",IF('当年度'!G22=0,"皆減 ",ROUND('増減額'!G22/'前年度'!G22*100,1))))</f>
      </c>
      <c r="H22" s="72">
        <f>IF(AND('当年度'!H22=0,'前年度'!H22=0),"",IF('前年度'!H22=0,"皆増 ",IF('当年度'!H22=0,"皆減 ",ROUND('増減額'!H22/'前年度'!H22*100,1))))</f>
        <v>0</v>
      </c>
      <c r="I22" s="72">
        <f>IF(AND('当年度'!I22=0,'前年度'!I22=0),"",IF('前年度'!I22=0,"皆増 ",IF('当年度'!I22=0,"皆減 ",ROUND('増減額'!I22/'前年度'!I22*100,1))))</f>
        <v>0</v>
      </c>
    </row>
    <row r="23" spans="2:9" ht="21" customHeight="1">
      <c r="B23" s="44" t="s">
        <v>29</v>
      </c>
      <c r="C23" s="71">
        <f>IF(AND('当年度'!C23=0,'前年度'!C23=0),"",IF('前年度'!C23=0,"皆増 ",IF('当年度'!C23=0,"皆減 ",ROUND('増減額'!C23/'前年度'!C23*100,1))))</f>
        <v>-26.6</v>
      </c>
      <c r="D23" s="72">
        <f>IF(AND('当年度'!D23=0,'前年度'!D23=0),"",IF('前年度'!D23=0,"皆増 ",IF('当年度'!D23=0,"皆減 ",ROUND('増減額'!D23/'前年度'!D23*100,1))))</f>
        <v>0.1</v>
      </c>
      <c r="E23" s="72">
        <f>IF(AND('当年度'!E23=0,'前年度'!E23=0),"",IF('前年度'!E23=0,"皆増 ",IF('当年度'!E23=0,"皆減 ",ROUND('増減額'!E23/'前年度'!E23*100,1))))</f>
        <v>-0.6</v>
      </c>
      <c r="F23" s="72">
        <f>IF(AND('当年度'!F23=0,'前年度'!F23=0),"",IF('前年度'!F23=0,"皆増 ",IF('当年度'!F23=0,"皆減 ",ROUND('増減額'!F23/'前年度'!F23*100,1))))</f>
        <v>-14.2</v>
      </c>
      <c r="G23" s="72">
        <f>IF(AND('当年度'!G23=0,'前年度'!G23=0),"",IF('前年度'!G23=0,"皆増 ",IF('当年度'!G23=0,"皆減 ",ROUND('増減額'!G23/'前年度'!G23*100,1))))</f>
        <v>0</v>
      </c>
      <c r="H23" s="72">
        <f>IF(AND('当年度'!H23=0,'前年度'!H23=0),"",IF('前年度'!H23=0,"皆増 ",IF('当年度'!H23=0,"皆減 ",ROUND('増減額'!H23/'前年度'!H23*100,1))))</f>
        <v>0</v>
      </c>
      <c r="I23" s="72">
        <f>IF(AND('当年度'!I23=0,'前年度'!I23=0),"",IF('前年度'!I23=0,"皆増 ",IF('当年度'!I23=0,"皆減 ",ROUND('増減額'!I23/'前年度'!I23*100,1))))</f>
        <v>0</v>
      </c>
    </row>
    <row r="24" spans="2:9" ht="21" customHeight="1">
      <c r="B24" s="44" t="s">
        <v>30</v>
      </c>
      <c r="C24" s="71">
        <f>IF(AND('当年度'!C24=0,'前年度'!C24=0),"",IF('前年度'!C24=0,"皆増 ",IF('当年度'!C24=0,"皆減 ",ROUND('増減額'!C24/'前年度'!C24*100,1))))</f>
        <v>-2.8</v>
      </c>
      <c r="D24" s="72">
        <f>IF(AND('当年度'!D24=0,'前年度'!D24=0),"",IF('前年度'!D24=0,"皆増 ",IF('当年度'!D24=0,"皆減 ",ROUND('増減額'!D24/'前年度'!D24*100,1))))</f>
        <v>-1</v>
      </c>
      <c r="E24" s="72">
        <f>IF(AND('当年度'!E24=0,'前年度'!E24=0),"",IF('前年度'!E24=0,"皆増 ",IF('当年度'!E24=0,"皆減 ",ROUND('増減額'!E24/'前年度'!E24*100,1))))</f>
        <v>5.8</v>
      </c>
      <c r="F24" s="72">
        <f>IF(AND('当年度'!F24=0,'前年度'!F24=0),"",IF('前年度'!F24=0,"皆増 ",IF('当年度'!F24=0,"皆減 ",ROUND('増減額'!F24/'前年度'!F24*100,1))))</f>
        <v>1.6</v>
      </c>
      <c r="G24" s="72">
        <f>IF(AND('当年度'!G24=0,'前年度'!G24=0),"",IF('前年度'!G24=0,"皆増 ",IF('当年度'!G24=0,"皆減 ",ROUND('増減額'!G24/'前年度'!G24*100,1))))</f>
        <v>0</v>
      </c>
      <c r="H24" s="72">
        <f>IF(AND('当年度'!H24=0,'前年度'!H24=0),"",IF('前年度'!H24=0,"皆増 ",IF('当年度'!H24=0,"皆減 ",ROUND('増減額'!H24/'前年度'!H24*100,1))))</f>
        <v>0</v>
      </c>
      <c r="I24" s="72">
        <f>IF(AND('当年度'!I24=0,'前年度'!I24=0),"",IF('前年度'!I24=0,"皆増 ",IF('当年度'!I24=0,"皆減 ",ROUND('増減額'!I24/'前年度'!I24*100,1))))</f>
        <v>0</v>
      </c>
    </row>
    <row r="25" spans="2:9" ht="21" customHeight="1">
      <c r="B25" s="44" t="s">
        <v>31</v>
      </c>
      <c r="C25" s="71">
        <f>IF(AND('当年度'!C25=0,'前年度'!C25=0),"",IF('前年度'!C25=0,"皆増 ",IF('当年度'!C25=0,"皆減 ",ROUND('増減額'!C25/'前年度'!C25*100,1))))</f>
        <v>23.8</v>
      </c>
      <c r="D25" s="72">
        <f>IF(AND('当年度'!D25=0,'前年度'!D25=0),"",IF('前年度'!D25=0,"皆増 ",IF('当年度'!D25=0,"皆減 ",ROUND('増減額'!D25/'前年度'!D25*100,1))))</f>
        <v>0</v>
      </c>
      <c r="E25" s="72">
        <f>IF(AND('当年度'!E25=0,'前年度'!E25=0),"",IF('前年度'!E25=0,"皆増 ",IF('当年度'!E25=0,"皆減 ",ROUND('増減額'!E25/'前年度'!E25*100,1))))</f>
        <v>4.7</v>
      </c>
      <c r="F25" s="72">
        <f>IF(AND('当年度'!F25=0,'前年度'!F25=0),"",IF('前年度'!F25=0,"皆増 ",IF('当年度'!F25=0,"皆減 ",ROUND('増減額'!F25/'前年度'!F25*100,1))))</f>
        <v>13.7</v>
      </c>
      <c r="G25" s="72">
        <f>IF(AND('当年度'!G25=0,'前年度'!G25=0),"",IF('前年度'!G25=0,"皆増 ",IF('当年度'!G25=0,"皆減 ",ROUND('増減額'!G25/'前年度'!G25*100,1))))</f>
        <v>0</v>
      </c>
      <c r="H25" s="72">
        <f>IF(AND('当年度'!H25=0,'前年度'!H25=0),"",IF('前年度'!H25=0,"皆増 ",IF('当年度'!H25=0,"皆減 ",ROUND('増減額'!H25/'前年度'!H25*100,1))))</f>
        <v>0</v>
      </c>
      <c r="I25" s="72">
        <f>IF(AND('当年度'!I25=0,'前年度'!I25=0),"",IF('前年度'!I25=0,"皆増 ",IF('当年度'!I25=0,"皆減 ",ROUND('増減額'!I25/'前年度'!I25*100,1))))</f>
        <v>0</v>
      </c>
    </row>
    <row r="26" spans="2:9" ht="21" customHeight="1">
      <c r="B26" s="44" t="s">
        <v>32</v>
      </c>
      <c r="C26" s="71">
        <f>IF(AND('当年度'!C26=0,'前年度'!C26=0),"",IF('前年度'!C26=0,"皆増 ",IF('当年度'!C26=0,"皆減 ",ROUND('増減額'!C26/'前年度'!C26*100,1))))</f>
        <v>25</v>
      </c>
      <c r="D26" s="72">
        <f>IF(AND('当年度'!D26=0,'前年度'!D26=0),"",IF('前年度'!D26=0,"皆増 ",IF('当年度'!D26=0,"皆減 ",ROUND('増減額'!D26/'前年度'!D26*100,1))))</f>
        <v>-0.1</v>
      </c>
      <c r="E26" s="72">
        <f>IF(AND('当年度'!E26=0,'前年度'!E26=0),"",IF('前年度'!E26=0,"皆増 ",IF('当年度'!E26=0,"皆減 ",ROUND('増減額'!E26/'前年度'!E26*100,1))))</f>
        <v>57.2</v>
      </c>
      <c r="F26" s="72">
        <f>IF(AND('当年度'!F26=0,'前年度'!F26=0),"",IF('前年度'!F26=0,"皆増 ",IF('当年度'!F26=0,"皆減 ",ROUND('増減額'!F26/'前年度'!F26*100,1))))</f>
        <v>37.7</v>
      </c>
      <c r="G26" s="72">
        <f>IF(AND('当年度'!G26=0,'前年度'!G26=0),"",IF('前年度'!G26=0,"皆増 ",IF('当年度'!G26=0,"皆減 ",ROUND('増減額'!G26/'前年度'!G26*100,1))))</f>
        <v>0</v>
      </c>
      <c r="H26" s="72">
        <f>IF(AND('当年度'!H26=0,'前年度'!H26=0),"",IF('前年度'!H26=0,"皆増 ",IF('当年度'!H26=0,"皆減 ",ROUND('増減額'!H26/'前年度'!H26*100,1))))</f>
        <v>0</v>
      </c>
      <c r="I26" s="72">
        <f>IF(AND('当年度'!I26=0,'前年度'!I26=0),"",IF('前年度'!I26=0,"皆増 ",IF('当年度'!I26=0,"皆減 ",ROUND('増減額'!I26/'前年度'!I26*100,1))))</f>
        <v>0</v>
      </c>
    </row>
    <row r="27" spans="2:9" ht="21" customHeight="1">
      <c r="B27" s="44" t="s">
        <v>33</v>
      </c>
      <c r="C27" s="71">
        <f>IF(AND('当年度'!C27=0,'前年度'!C27=0),"",IF('前年度'!C27=0,"皆増 ",IF('当年度'!C27=0,"皆減 ",ROUND('増減額'!C27/'前年度'!C27*100,1))))</f>
        <v>-1.9</v>
      </c>
      <c r="D27" s="72">
        <f>IF(AND('当年度'!D27=0,'前年度'!D27=0),"",IF('前年度'!D27=0,"皆増 ",IF('当年度'!D27=0,"皆減 ",ROUND('増減額'!D27/'前年度'!D27*100,1))))</f>
        <v>0.1</v>
      </c>
      <c r="E27" s="72">
        <f>IF(AND('当年度'!E27=0,'前年度'!E27=0),"",IF('前年度'!E27=0,"皆増 ",IF('当年度'!E27=0,"皆減 ",ROUND('増減額'!E27/'前年度'!E27*100,1))))</f>
        <v>7.5</v>
      </c>
      <c r="F27" s="72">
        <f>IF(AND('当年度'!F27=0,'前年度'!F27=0),"",IF('前年度'!F27=0,"皆増 ",IF('当年度'!F27=0,"皆減 ",ROUND('増減額'!F27/'前年度'!F27*100,1))))</f>
        <v>1.9</v>
      </c>
      <c r="G27" s="72">
        <f>IF(AND('当年度'!G27=0,'前年度'!G27=0),"",IF('前年度'!G27=0,"皆増 ",IF('当年度'!G27=0,"皆減 ",ROUND('増減額'!G27/'前年度'!G27*100,1))))</f>
        <v>0</v>
      </c>
      <c r="H27" s="72">
        <f>IF(AND('当年度'!H27=0,'前年度'!H27=0),"",IF('前年度'!H27=0,"皆増 ",IF('当年度'!H27=0,"皆減 ",ROUND('増減額'!H27/'前年度'!H27*100,1))))</f>
        <v>0</v>
      </c>
      <c r="I27" s="72">
        <f>IF(AND('当年度'!I27=0,'前年度'!I27=0),"",IF('前年度'!I27=0,"皆増 ",IF('当年度'!I27=0,"皆減 ",ROUND('増減額'!I27/'前年度'!I27*100,1))))</f>
        <v>0</v>
      </c>
    </row>
    <row r="28" spans="2:9" ht="21" customHeight="1">
      <c r="B28" s="44" t="s">
        <v>34</v>
      </c>
      <c r="C28" s="71">
        <f>IF(AND('当年度'!C28=0,'前年度'!C28=0),"",IF('前年度'!C28=0,"皆増 ",IF('当年度'!C28=0,"皆減 ",ROUND('増減額'!C28/'前年度'!C28*100,1))))</f>
        <v>-2.6</v>
      </c>
      <c r="D28" s="72">
        <f>IF(AND('当年度'!D28=0,'前年度'!D28=0),"",IF('前年度'!D28=0,"皆増 ",IF('当年度'!D28=0,"皆減 ",ROUND('増減額'!D28/'前年度'!D28*100,1))))</f>
        <v>0.1</v>
      </c>
      <c r="E28" s="72">
        <f>IF(AND('当年度'!E28=0,'前年度'!E28=0),"",IF('前年度'!E28=0,"皆増 ",IF('当年度'!E28=0,"皆減 ",ROUND('増減額'!E28/'前年度'!E28*100,1))))</f>
        <v>18.7</v>
      </c>
      <c r="F28" s="72">
        <f>IF(AND('当年度'!F28=0,'前年度'!F28=0),"",IF('前年度'!F28=0,"皆増 ",IF('当年度'!F28=0,"皆減 ",ROUND('増減額'!F28/'前年度'!F28*100,1))))</f>
        <v>1.6</v>
      </c>
      <c r="G28" s="72">
        <f>IF(AND('当年度'!G28=0,'前年度'!G28=0),"",IF('前年度'!G28=0,"皆増 ",IF('当年度'!G28=0,"皆減 ",ROUND('増減額'!G28/'前年度'!G28*100,1))))</f>
        <v>0</v>
      </c>
      <c r="H28" s="72">
        <f>IF(AND('当年度'!H28=0,'前年度'!H28=0),"",IF('前年度'!H28=0,"皆増 ",IF('当年度'!H28=0,"皆減 ",ROUND('増減額'!H28/'前年度'!H28*100,1))))</f>
      </c>
      <c r="I28" s="72">
        <f>IF(AND('当年度'!I28=0,'前年度'!I28=0),"",IF('前年度'!I28=0,"皆増 ",IF('当年度'!I28=0,"皆減 ",ROUND('増減額'!I28/'前年度'!I28*100,1))))</f>
        <v>0</v>
      </c>
    </row>
    <row r="29" spans="2:9" ht="21" customHeight="1">
      <c r="B29" s="44" t="s">
        <v>35</v>
      </c>
      <c r="C29" s="71">
        <f>IF(AND('当年度'!C29=0,'前年度'!C29=0),"",IF('前年度'!C29=0,"皆増 ",IF('当年度'!C29=0,"皆減 ",ROUND('増減額'!C29/'前年度'!C29*100,1))))</f>
        <v>-1.7</v>
      </c>
      <c r="D29" s="72">
        <f>IF(AND('当年度'!D29=0,'前年度'!D29=0),"",IF('前年度'!D29=0,"皆増 ",IF('当年度'!D29=0,"皆減 ",ROUND('増減額'!D29/'前年度'!D29*100,1))))</f>
        <v>1.3</v>
      </c>
      <c r="E29" s="72">
        <f>IF(AND('当年度'!E29=0,'前年度'!E29=0),"",IF('前年度'!E29=0,"皆増 ",IF('当年度'!E29=0,"皆減 ",ROUND('増減額'!E29/'前年度'!E29*100,1))))</f>
        <v>5.4</v>
      </c>
      <c r="F29" s="72">
        <f>IF(AND('当年度'!F29=0,'前年度'!F29=0),"",IF('前年度'!F29=0,"皆増 ",IF('当年度'!F29=0,"皆減 ",ROUND('増減額'!F29/'前年度'!F29*100,1))))</f>
        <v>1.4</v>
      </c>
      <c r="G29" s="72">
        <f>IF(AND('当年度'!G29=0,'前年度'!G29=0),"",IF('前年度'!G29=0,"皆増 ",IF('当年度'!G29=0,"皆減 ",ROUND('増減額'!G29/'前年度'!G29*100,1))))</f>
        <v>0</v>
      </c>
      <c r="H29" s="72">
        <f>IF(AND('当年度'!H29=0,'前年度'!H29=0),"",IF('前年度'!H29=0,"皆増 ",IF('当年度'!H29=0,"皆減 ",ROUND('増減額'!H29/'前年度'!H29*100,1))))</f>
      </c>
      <c r="I29" s="72">
        <f>IF(AND('当年度'!I29=0,'前年度'!I29=0),"",IF('前年度'!I29=0,"皆増 ",IF('当年度'!I29=0,"皆減 ",ROUND('増減額'!I29/'前年度'!I29*100,1))))</f>
        <v>0</v>
      </c>
    </row>
    <row r="30" spans="2:9" ht="21" customHeight="1">
      <c r="B30" s="44" t="s">
        <v>49</v>
      </c>
      <c r="C30" s="71">
        <f>IF(AND('当年度'!C30=0,'前年度'!C30=0),"",IF('前年度'!C30=0,"皆増 ",IF('当年度'!C30=0,"皆減 ",ROUND('増減額'!C30/'前年度'!C30*100,1))))</f>
        <v>0.1</v>
      </c>
      <c r="D30" s="72">
        <f>IF(AND('当年度'!D30=0,'前年度'!D30=0),"",IF('前年度'!D30=0,"皆増 ",IF('当年度'!D30=0,"皆減 ",ROUND('増減額'!D30/'前年度'!D30*100,1))))</f>
        <v>0.1</v>
      </c>
      <c r="E30" s="72">
        <f>IF(AND('当年度'!E30=0,'前年度'!E30=0),"",IF('前年度'!E30=0,"皆増 ",IF('当年度'!E30=0,"皆減 ",ROUND('増減額'!E30/'前年度'!E30*100,1))))</f>
        <v>-3.9</v>
      </c>
      <c r="F30" s="72">
        <f>IF(AND('当年度'!F30=0,'前年度'!F30=0),"",IF('前年度'!F30=0,"皆増 ",IF('当年度'!F30=0,"皆減 ",ROUND('増減額'!F30/'前年度'!F30*100,1))))</f>
        <v>-2.3</v>
      </c>
      <c r="G30" s="72">
        <f>IF(AND('当年度'!G30=0,'前年度'!G30=0),"",IF('前年度'!G30=0,"皆増 ",IF('当年度'!G30=0,"皆減 ",ROUND('増減額'!G30/'前年度'!G30*100,1))))</f>
        <v>0</v>
      </c>
      <c r="H30" s="72">
        <f>IF(AND('当年度'!H30=0,'前年度'!H30=0),"",IF('前年度'!H30=0,"皆増 ",IF('当年度'!H30=0,"皆減 ",ROUND('増減額'!H30/'前年度'!H30*100,1))))</f>
        <v>0</v>
      </c>
      <c r="I30" s="72">
        <f>IF(AND('当年度'!I30=0,'前年度'!I30=0),"",IF('前年度'!I30=0,"皆増 ",IF('当年度'!I30=0,"皆減 ",ROUND('増減額'!I30/'前年度'!I30*100,1))))</f>
        <v>0</v>
      </c>
    </row>
    <row r="31" spans="2:9" ht="21" customHeight="1">
      <c r="B31" s="44" t="s">
        <v>50</v>
      </c>
      <c r="C31" s="71">
        <f>IF(AND('当年度'!C31=0,'前年度'!C31=0),"",IF('前年度'!C31=0,"皆増 ",IF('当年度'!C31=0,"皆減 ",ROUND('増減額'!C31/'前年度'!C31*100,1))))</f>
        <v>-2</v>
      </c>
      <c r="D31" s="72">
        <f>IF(AND('当年度'!D31=0,'前年度'!D31=0),"",IF('前年度'!D31=0,"皆増 ",IF('当年度'!D31=0,"皆減 ",ROUND('増減額'!D31/'前年度'!D31*100,1))))</f>
        <v>-0.7</v>
      </c>
      <c r="E31" s="72">
        <f>IF(AND('当年度'!E31=0,'前年度'!E31=0),"",IF('前年度'!E31=0,"皆増 ",IF('当年度'!E31=0,"皆減 ",ROUND('増減額'!E31/'前年度'!E31*100,1))))</f>
        <v>-9.2</v>
      </c>
      <c r="F31" s="72">
        <f>IF(AND('当年度'!F31=0,'前年度'!F31=0),"",IF('前年度'!F31=0,"皆増 ",IF('当年度'!F31=0,"皆減 ",ROUND('増減額'!F31/'前年度'!F31*100,1))))</f>
        <v>-4.1</v>
      </c>
      <c r="G31" s="72">
        <f>IF(AND('当年度'!G31=0,'前年度'!G31=0),"",IF('前年度'!G31=0,"皆増 ",IF('当年度'!G31=0,"皆減 ",ROUND('増減額'!G31/'前年度'!G31*100,1))))</f>
        <v>0</v>
      </c>
      <c r="H31" s="72">
        <f>IF(AND('当年度'!H31=0,'前年度'!H31=0),"",IF('前年度'!H31=0,"皆増 ",IF('当年度'!H31=0,"皆減 ",ROUND('増減額'!H31/'前年度'!H31*100,1))))</f>
      </c>
      <c r="I31" s="72">
        <f>IF(AND('当年度'!I31=0,'前年度'!I31=0),"",IF('前年度'!I31=0,"皆増 ",IF('当年度'!I31=0,"皆減 ",ROUND('増減額'!I31/'前年度'!I31*100,1))))</f>
        <v>0</v>
      </c>
    </row>
    <row r="32" spans="2:9" ht="21" customHeight="1">
      <c r="B32" s="44" t="s">
        <v>51</v>
      </c>
      <c r="C32" s="71">
        <f>IF(AND('当年度'!C32=0,'前年度'!C32=0),"",IF('前年度'!C32=0,"皆増 ",IF('当年度'!C32=0,"皆減 ",ROUND('増減額'!C32/'前年度'!C32*100,1))))</f>
        <v>-20.8</v>
      </c>
      <c r="D32" s="72">
        <f>IF(AND('当年度'!D32=0,'前年度'!D32=0),"",IF('前年度'!D32=0,"皆増 ",IF('当年度'!D32=0,"皆減 ",ROUND('増減額'!D32/'前年度'!D32*100,1))))</f>
        <v>0</v>
      </c>
      <c r="E32" s="72">
        <f>IF(AND('当年度'!E32=0,'前年度'!E32=0),"",IF('前年度'!E32=0,"皆増 ",IF('当年度'!E32=0,"皆減 ",ROUND('増減額'!E32/'前年度'!E32*100,1))))</f>
        <v>-0.4</v>
      </c>
      <c r="F32" s="72">
        <f>IF(AND('当年度'!F32=0,'前年度'!F32=0),"",IF('前年度'!F32=0,"皆増 ",IF('当年度'!F32=0,"皆減 ",ROUND('増減額'!F32/'前年度'!F32*100,1))))</f>
        <v>-6.9</v>
      </c>
      <c r="G32" s="72">
        <f>IF(AND('当年度'!G32=0,'前年度'!G32=0),"",IF('前年度'!G32=0,"皆増 ",IF('当年度'!G32=0,"皆減 ",ROUND('増減額'!G32/'前年度'!G32*100,1))))</f>
        <v>0</v>
      </c>
      <c r="H32" s="72">
        <f>IF(AND('当年度'!H32=0,'前年度'!H32=0),"",IF('前年度'!H32=0,"皆増 ",IF('当年度'!H32=0,"皆減 ",ROUND('増減額'!H32/'前年度'!H32*100,1))))</f>
      </c>
      <c r="I32" s="72">
        <f>IF(AND('当年度'!I32=0,'前年度'!I32=0),"",IF('前年度'!I32=0,"皆増 ",IF('当年度'!I32=0,"皆減 ",ROUND('増減額'!I32/'前年度'!I32*100,1))))</f>
        <v>0</v>
      </c>
    </row>
    <row r="33" spans="2:9" ht="21" customHeight="1">
      <c r="B33" s="44" t="s">
        <v>36</v>
      </c>
      <c r="C33" s="71">
        <f>IF(AND('当年度'!C33=0,'前年度'!C33=0),"",IF('前年度'!C33=0,"皆増 ",IF('当年度'!C33=0,"皆減 ",ROUND('増減額'!C33/'前年度'!C33*100,1))))</f>
        <v>-0.8</v>
      </c>
      <c r="D33" s="72">
        <f>IF(AND('当年度'!D33=0,'前年度'!D33=0),"",IF('前年度'!D33=0,"皆増 ",IF('当年度'!D33=0,"皆減 ",ROUND('増減額'!D33/'前年度'!D33*100,1))))</f>
        <v>-28.3</v>
      </c>
      <c r="E33" s="72">
        <f>IF(AND('当年度'!E33=0,'前年度'!E33=0),"",IF('前年度'!E33=0,"皆増 ",IF('当年度'!E33=0,"皆減 ",ROUND('増減額'!E33/'前年度'!E33*100,1))))</f>
        <v>0.3</v>
      </c>
      <c r="F33" s="72">
        <f>IF(AND('当年度'!F33=0,'前年度'!F33=0),"",IF('前年度'!F33=0,"皆増 ",IF('当年度'!F33=0,"皆減 ",ROUND('増減額'!F33/'前年度'!F33*100,1))))</f>
        <v>-5.2</v>
      </c>
      <c r="G33" s="72">
        <f>IF(AND('当年度'!G33=0,'前年度'!G33=0),"",IF('前年度'!G33=0,"皆増 ",IF('当年度'!G33=0,"皆減 ",ROUND('増減額'!G33/'前年度'!G33*100,1))))</f>
        <v>0.1</v>
      </c>
      <c r="H33" s="72">
        <f>IF(AND('当年度'!H33=0,'前年度'!H33=0),"",IF('前年度'!H33=0,"皆増 ",IF('当年度'!H33=0,"皆減 ",ROUND('増減額'!H33/'前年度'!H33*100,1))))</f>
      </c>
      <c r="I33" s="72">
        <f>IF(AND('当年度'!I33=0,'前年度'!I33=0),"",IF('前年度'!I33=0,"皆増 ",IF('当年度'!I33=0,"皆減 ",ROUND('増減額'!I33/'前年度'!I33*100,1))))</f>
        <v>0.1</v>
      </c>
    </row>
    <row r="34" spans="2:9" ht="21" customHeight="1">
      <c r="B34" s="44" t="s">
        <v>37</v>
      </c>
      <c r="C34" s="71">
        <f>IF(AND('当年度'!C34=0,'前年度'!C34=0),"",IF('前年度'!C34=0,"皆増 ",IF('当年度'!C34=0,"皆減 ",ROUND('増減額'!C34/'前年度'!C34*100,1))))</f>
        <v>-3.4</v>
      </c>
      <c r="D34" s="72">
        <f>IF(AND('当年度'!D34=0,'前年度'!D34=0),"",IF('前年度'!D34=0,"皆増 ",IF('当年度'!D34=0,"皆減 ",ROUND('増減額'!D34/'前年度'!D34*100,1))))</f>
        <v>0</v>
      </c>
      <c r="E34" s="72">
        <f>IF(AND('当年度'!E34=0,'前年度'!E34=0),"",IF('前年度'!E34=0,"皆増 ",IF('当年度'!E34=0,"皆減 ",ROUND('増減額'!E34/'前年度'!E34*100,1))))</f>
        <v>-0.5</v>
      </c>
      <c r="F34" s="72">
        <f>IF(AND('当年度'!F34=0,'前年度'!F34=0),"",IF('前年度'!F34=0,"皆増 ",IF('当年度'!F34=0,"皆減 ",ROUND('増減額'!F34/'前年度'!F34*100,1))))</f>
        <v>-2.2</v>
      </c>
      <c r="G34" s="72">
        <f>IF(AND('当年度'!G34=0,'前年度'!G34=0),"",IF('前年度'!G34=0,"皆増 ",IF('当年度'!G34=0,"皆減 ",ROUND('増減額'!G34/'前年度'!G34*100,1))))</f>
        <v>0</v>
      </c>
      <c r="H34" s="72">
        <f>IF(AND('当年度'!H34=0,'前年度'!H34=0),"",IF('前年度'!H34=0,"皆増 ",IF('当年度'!H34=0,"皆減 ",ROUND('増減額'!H34/'前年度'!H34*100,1))))</f>
      </c>
      <c r="I34" s="72">
        <f>IF(AND('当年度'!I34=0,'前年度'!I34=0),"",IF('前年度'!I34=0,"皆増 ",IF('当年度'!I34=0,"皆減 ",ROUND('増減額'!I34/'前年度'!I34*100,1))))</f>
        <v>0</v>
      </c>
    </row>
    <row r="35" spans="2:9" ht="22.5" customHeight="1">
      <c r="B35" s="47" t="s">
        <v>38</v>
      </c>
      <c r="C35" s="75">
        <f>IF(AND('当年度'!C35=0,'前年度'!C35=0),"",IF('前年度'!C35=0,"皆増 ",IF('当年度'!C35=0,"皆減 ",ROUND('増減額'!C35/'前年度'!C35*100,1))))</f>
        <v>-5.8</v>
      </c>
      <c r="D35" s="75">
        <f>IF(AND('当年度'!D35=0,'前年度'!D35=0),"",IF('前年度'!D35=0,"皆増 ",IF('当年度'!D35=0,"皆減 ",ROUND('増減額'!D35/'前年度'!D35*100,1))))</f>
        <v>-14.2</v>
      </c>
      <c r="E35" s="75">
        <f>IF(AND('当年度'!E35=0,'前年度'!E35=0),"",IF('前年度'!E35=0,"皆増 ",IF('当年度'!E35=0,"皆減 ",ROUND('増減額'!E35/'前年度'!E35*100,1))))</f>
        <v>0</v>
      </c>
      <c r="F35" s="75">
        <f>IF(AND('当年度'!F35=0,'前年度'!F35=0),"",IF('前年度'!F35=0,"皆増 ",IF('当年度'!F35=0,"皆減 ",ROUND('増減額'!F35/'前年度'!F35*100,1))))</f>
        <v>-3.8</v>
      </c>
      <c r="G35" s="75">
        <f>IF(AND('当年度'!G35=0,'前年度'!G35=0),"",IF('前年度'!G35=0,"皆増 ",IF('当年度'!G35=0,"皆減 ",ROUND('増減額'!G35/'前年度'!G35*100,1))))</f>
        <v>0.1</v>
      </c>
      <c r="H35" s="75">
        <f>IF(AND('当年度'!H35=0,'前年度'!H35=0),"",IF('前年度'!H35=0,"皆増 ",IF('当年度'!H35=0,"皆減 ",ROUND('増減額'!H35/'前年度'!H35*100,1))))</f>
        <v>0</v>
      </c>
      <c r="I35" s="75">
        <f>IF(AND('当年度'!I35=0,'前年度'!I35=0),"",IF('前年度'!I35=0,"皆増 ",IF('当年度'!I35=0,"皆減 ",ROUND('増減額'!I35/'前年度'!I35*100,1))))</f>
        <v>0.1</v>
      </c>
    </row>
    <row r="36" spans="2:9" ht="22.5" customHeight="1">
      <c r="B36" s="47" t="s">
        <v>62</v>
      </c>
      <c r="C36" s="75">
        <f>IF(AND('当年度'!C36=0,'前年度'!C36=0),"",IF('前年度'!C36=0,"皆増 ",IF('当年度'!C36=0,"皆減 ",ROUND('増減額'!C36/'前年度'!C36*100,1))))</f>
        <v>-1.5</v>
      </c>
      <c r="D36" s="75">
        <f>IF(AND('当年度'!D36=0,'前年度'!D36=0),"",IF('前年度'!D36=0,"皆増 ",IF('当年度'!D36=0,"皆減 ",ROUND('増減額'!D36/'前年度'!D36*100,1))))</f>
        <v>-0.9</v>
      </c>
      <c r="E36" s="75">
        <f>IF(AND('当年度'!E36=0,'前年度'!E36=0),"",IF('前年度'!E36=0,"皆増 ",IF('当年度'!E36=0,"皆減 ",ROUND('増減額'!E36/'前年度'!E36*100,1))))</f>
        <v>3.8</v>
      </c>
      <c r="F36" s="75">
        <f>IF(AND('当年度'!F36=0,'前年度'!F36=0),"",IF('前年度'!F36=0,"皆増 ",IF('当年度'!F36=0,"皆減 ",ROUND('増減額'!F36/'前年度'!F36*100,1))))</f>
        <v>0.8</v>
      </c>
      <c r="G36" s="75">
        <f>IF(AND('当年度'!G36=0,'前年度'!G36=0),"",IF('前年度'!G36=0,"皆増 ",IF('当年度'!G36=0,"皆減 ",ROUND('増減額'!G36/'前年度'!G36*100,1))))</f>
        <v>0</v>
      </c>
      <c r="H36" s="75">
        <f>IF(AND('当年度'!H36=0,'前年度'!H36=0),"",IF('前年度'!H36=0,"皆増 ",IF('当年度'!H36=0,"皆減 ",ROUND('増減額'!H36/'前年度'!H36*100,1))))</f>
        <v>-0.4</v>
      </c>
      <c r="I36" s="75">
        <f>IF(AND('当年度'!I36=0,'前年度'!I36=0),"",IF('前年度'!I36=0,"皆増 ",IF('当年度'!I36=0,"皆減 ",ROUND('増減額'!I36/'前年度'!I36*100,1))))</f>
        <v>0</v>
      </c>
    </row>
    <row r="37" spans="2:9" ht="22.5" customHeight="1">
      <c r="B37" s="47" t="s">
        <v>40</v>
      </c>
      <c r="C37" s="75">
        <f>IF(AND('当年度'!C37=0,'前年度'!C37=0),"",IF('前年度'!C37=0,"皆増 ",IF('当年度'!C37=0,"皆減 ",ROUND('増減額'!C37/'前年度'!C37*100,1))))</f>
        <v>-4.5</v>
      </c>
      <c r="D37" s="75">
        <f>IF(AND('当年度'!D37=0,'前年度'!D37=0),"",IF('前年度'!D37=0,"皆増 ",IF('当年度'!D37=0,"皆減 ",ROUND('増減額'!D37/'前年度'!D37*100,1))))</f>
        <v>-8.2</v>
      </c>
      <c r="E37" s="75">
        <f>IF(AND('当年度'!E37=0,'前年度'!E37=0),"",IF('前年度'!E37=0,"皆増 ",IF('当年度'!E37=0,"皆減 ",ROUND('増減額'!E37/'前年度'!E37*100,1))))</f>
        <v>1.1</v>
      </c>
      <c r="F37" s="75">
        <f>IF(AND('当年度'!F37=0,'前年度'!F37=0),"",IF('前年度'!F37=0,"皆増 ",IF('当年度'!F37=0,"皆減 ",ROUND('増減額'!F37/'前年度'!F37*100,1))))</f>
        <v>-2.3</v>
      </c>
      <c r="G37" s="75">
        <f>IF(AND('当年度'!G37=0,'前年度'!G37=0),"",IF('前年度'!G37=0,"皆増 ",IF('当年度'!G37=0,"皆減 ",ROUND('増減額'!G37/'前年度'!G37*100,1))))</f>
        <v>0.1</v>
      </c>
      <c r="H37" s="75">
        <f>IF(AND('当年度'!H37=0,'前年度'!H37=0),"",IF('前年度'!H37=0,"皆増 ",IF('当年度'!H37=0,"皆減 ",ROUND('増減額'!H37/'前年度'!H37*100,1))))</f>
        <v>-0.3</v>
      </c>
      <c r="I37" s="75">
        <f>IF(AND('当年度'!I37=0,'前年度'!I37=0),"",IF('前年度'!I37=0,"皆増 ",IF('当年度'!I37=0,"皆減 ",ROUND('増減額'!I37/'前年度'!I37*100,1))))</f>
        <v>0.1</v>
      </c>
    </row>
    <row r="38" ht="21.75" customHeight="1">
      <c r="B38" s="18"/>
    </row>
    <row r="39" ht="19.5" customHeight="1"/>
    <row r="40" ht="19.5" customHeight="1"/>
    <row r="41" ht="19.5" customHeight="1"/>
    <row r="42" ht="19.5" customHeight="1"/>
    <row r="43" ht="19.5" customHeight="1"/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9" r:id="rId1"/>
  <headerFooter alignWithMargins="0">
    <oddHeader>&amp;L&amp;"ＭＳ ゴシック,標準"&amp;24１４ 基金の状況（対前年度増減率）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2017-08-17T09:15:25Z</cp:lastPrinted>
  <dcterms:created xsi:type="dcterms:W3CDTF">1999-09-10T06:56:51Z</dcterms:created>
  <dcterms:modified xsi:type="dcterms:W3CDTF">2020-09-07T01:29:51Z</dcterms:modified>
  <cp:category/>
  <cp:version/>
  <cp:contentType/>
  <cp:contentStatus/>
</cp:coreProperties>
</file>