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330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'前年度'!$C$2:$V$43</definedName>
    <definedName name="_xlnm.Print_Area" localSheetId="2">'増減額'!$C$2:$V$43</definedName>
    <definedName name="_xlnm.Print_Area" localSheetId="3">'増減率'!$C$2:$N$37</definedName>
    <definedName name="_xlnm.Print_Area" localSheetId="0">'当年度'!$C$2:$V$43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<sst xmlns="http://schemas.openxmlformats.org/spreadsheetml/2006/main" count="314" uniqueCount="91">
  <si>
    <t>(単位:％)</t>
  </si>
  <si>
    <t>物件購入に係るもの</t>
  </si>
  <si>
    <t>債務補償または損失補償に係るもの</t>
  </si>
  <si>
    <t>そ の 他</t>
  </si>
  <si>
    <t>合    計</t>
  </si>
  <si>
    <t>地方債残高＋</t>
  </si>
  <si>
    <t>債務負担</t>
  </si>
  <si>
    <t>翌年度以降</t>
  </si>
  <si>
    <t>今 年 度</t>
  </si>
  <si>
    <t>標準財政規模</t>
  </si>
  <si>
    <t>行為限度額</t>
  </si>
  <si>
    <t>支出予定額</t>
  </si>
  <si>
    <t>支 出 額</t>
  </si>
  <si>
    <t>地方債残高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</si>
  <si>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</si>
  <si>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</si>
  <si>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</si>
  <si>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</si>
  <si>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</si>
  <si>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</si>
  <si>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</si>
  <si>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</si>
  <si>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</si>
  <si>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</si>
  <si>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</si>
  <si>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</si>
  <si>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</si>
  <si>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</si>
  <si>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</si>
  <si>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</si>
  <si>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</si>
  <si>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</si>
  <si>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</si>
  <si>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</si>
  <si>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</si>
  <si>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</si>
  <si>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</si>
  <si>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</si>
  <si>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</si>
  <si>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</si>
  <si>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＊加重平均</t>
  </si>
  <si>
    <t>＊単純平均</t>
  </si>
  <si>
    <t>&lt;参　考&gt;</t>
  </si>
  <si>
    <t>対標準財政規模比率</t>
  </si>
  <si>
    <t>(単位:％)</t>
  </si>
  <si>
    <t>＊加重平均</t>
  </si>
  <si>
    <t>＊単純平均</t>
  </si>
  <si>
    <t>(単位:％)</t>
  </si>
  <si>
    <t>いなべ市</t>
  </si>
  <si>
    <t>志 摩 市</t>
  </si>
  <si>
    <t>伊 賀 市</t>
  </si>
  <si>
    <t>大 紀 町</t>
  </si>
  <si>
    <t>南伊勢町</t>
  </si>
  <si>
    <t>紀 北 町</t>
  </si>
  <si>
    <t xml:space="preserve"> </t>
  </si>
  <si>
    <t>臨時財政対策債</t>
  </si>
  <si>
    <t>発行可能額</t>
  </si>
  <si>
    <t>債務比率</t>
  </si>
  <si>
    <t>負担額対標準</t>
  </si>
  <si>
    <t>翌年度以降</t>
  </si>
  <si>
    <t>財政規模比率</t>
  </si>
  <si>
    <t>限度額対標準</t>
  </si>
  <si>
    <t>債務負担行為</t>
  </si>
  <si>
    <t>翌年度以降負担額</t>
  </si>
  <si>
    <t>&lt;町　計&gt;</t>
  </si>
  <si>
    <t>(単位:千円､％)</t>
  </si>
  <si>
    <t>債務負担行為の状況（当年度）</t>
  </si>
  <si>
    <t>債務負担行為の状況（増減額）</t>
  </si>
  <si>
    <t>債務負担行為の状況（増減率）</t>
  </si>
  <si>
    <t>債務負担行為の状況（当年度）</t>
  </si>
  <si>
    <t xml:space="preserve"> </t>
  </si>
  <si>
    <t>(単位:千円､％)</t>
  </si>
  <si>
    <t>債務負担行為</t>
  </si>
  <si>
    <t>臨時財政対策債</t>
  </si>
  <si>
    <t>負担額対標準</t>
  </si>
  <si>
    <t>限度額対標準</t>
  </si>
  <si>
    <t>翌年度以降負担額</t>
  </si>
  <si>
    <t>債務比率</t>
  </si>
  <si>
    <t>発行可能額</t>
  </si>
  <si>
    <t>財政規模比率</t>
  </si>
  <si>
    <t>対標準財政規模比率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</si>
  <si>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</si>
  <si>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</si>
  <si>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</si>
  <si>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</si>
  <si>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</si>
  <si>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</si>
  <si>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</si>
  <si>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＊加重平均</t>
  </si>
  <si>
    <t>&lt;参　考&gt;</t>
  </si>
  <si>
    <t>＊単純平均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</si>
</sst>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_);[Red]\(0\)"/>
    <numFmt numFmtId="178" formatCode="0.0_);[Red]\(0.0\)"/>
    <numFmt numFmtId="179" formatCode="#,##0;&quot;▲ &quot;#,##0"/>
    <numFmt numFmtId="180" formatCode="#,##0.0;&quot;▲ &quot;#,##0.0"/>
    <numFmt numFmtId="181" formatCode="0.0;&quot;▲ &quot;0.0"/>
    <numFmt numFmtId="182" formatCode="0.00_);[Red]\(0.00\)"/>
    <numFmt numFmtId="183" formatCode="#,##0.00;&quot;▲ &quot;#,##0.00"/>
    <numFmt numFmtId="184" formatCode="#,##0;&quot;▲&quot;#,##0"/>
    <numFmt numFmtId="185" formatCode="#,##0.0\ ;&quot;▲&quot;#,##0.0\ "/>
  </numFmts>
  <fonts count="4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14"/>
      <color indexed="8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u val="single"/>
      <sz val="7.7"/>
      <color indexed="12"/>
      <name val="ＭＳ 明朝"/>
      <family val="1"/>
    </font>
    <font>
      <u val="single"/>
      <sz val="7.7"/>
      <color indexed="36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6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1" xfId="0" applyBorder="1" applyAlignment="1" applyProtection="1">
      <alignment horizontal="right"/>
      <protection/>
    </xf>
    <xf numFmtId="37" fontId="0" fillId="0" borderId="12" xfId="0" applyBorder="1" applyAlignment="1" applyProtection="1">
      <alignment horizontal="center"/>
      <protection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5" xfId="0" applyBorder="1" applyAlignment="1">
      <alignment shrinkToFit="1"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12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0" xfId="0" applyBorder="1" applyAlignment="1">
      <alignment shrinkToFit="1"/>
    </xf>
    <xf numFmtId="37" fontId="0" fillId="0" borderId="15" xfId="0" applyBorder="1" applyAlignment="1" applyProtection="1">
      <alignment horizontal="center" shrinkToFit="1"/>
      <protection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11" xfId="0" applyNumberFormat="1" applyBorder="1" applyAlignment="1">
      <alignment shrinkToFit="1"/>
    </xf>
    <xf numFmtId="0" fontId="0" fillId="0" borderId="11" xfId="0" applyNumberFormat="1" applyBorder="1" applyAlignment="1">
      <alignment/>
    </xf>
    <xf numFmtId="0" fontId="0" fillId="0" borderId="11" xfId="0" applyNumberFormat="1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 horizontal="right"/>
      <protection/>
    </xf>
    <xf numFmtId="0" fontId="0" fillId="0" borderId="13" xfId="0" applyNumberFormat="1" applyBorder="1" applyAlignment="1">
      <alignment shrinkToFit="1"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3" fillId="0" borderId="13" xfId="0" applyNumberFormat="1" applyFont="1" applyBorder="1" applyAlignment="1" applyProtection="1">
      <alignment horizontal="center"/>
      <protection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 shrinkToFit="1"/>
    </xf>
    <xf numFmtId="0" fontId="0" fillId="0" borderId="14" xfId="0" applyNumberForma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center"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0" fillId="0" borderId="15" xfId="0" applyNumberFormat="1" applyBorder="1" applyAlignment="1">
      <alignment shrinkToFit="1"/>
    </xf>
    <xf numFmtId="0" fontId="0" fillId="0" borderId="15" xfId="0" applyNumberFormat="1" applyBorder="1" applyAlignment="1" applyProtection="1">
      <alignment horizontal="center" vertical="top"/>
      <protection/>
    </xf>
    <xf numFmtId="0" fontId="0" fillId="0" borderId="15" xfId="0" applyNumberFormat="1" applyBorder="1" applyAlignment="1">
      <alignment/>
    </xf>
    <xf numFmtId="0" fontId="3" fillId="0" borderId="14" xfId="0" applyNumberFormat="1" applyFont="1" applyBorder="1" applyAlignment="1" applyProtection="1">
      <alignment horizontal="center"/>
      <protection/>
    </xf>
    <xf numFmtId="0" fontId="0" fillId="0" borderId="15" xfId="0" applyNumberFormat="1" applyBorder="1" applyAlignment="1" applyProtection="1">
      <alignment horizontal="left"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5" fillId="0" borderId="15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 applyProtection="1">
      <alignment horizontal="center" vertical="top"/>
      <protection/>
    </xf>
    <xf numFmtId="0" fontId="6" fillId="0" borderId="14" xfId="0" applyNumberFormat="1" applyFont="1" applyBorder="1" applyAlignment="1" applyProtection="1">
      <alignment horizontal="center" vertical="top"/>
      <protection/>
    </xf>
    <xf numFmtId="0" fontId="3" fillId="0" borderId="14" xfId="0" applyNumberFormat="1" applyFont="1" applyBorder="1" applyAlignment="1" applyProtection="1">
      <alignment horizontal="center" vertical="center"/>
      <protection/>
    </xf>
    <xf numFmtId="0" fontId="9" fillId="0" borderId="13" xfId="0" applyNumberFormat="1" applyFont="1" applyBorder="1" applyAlignment="1" applyProtection="1">
      <alignment horizontal="center"/>
      <protection/>
    </xf>
    <xf numFmtId="0" fontId="9" fillId="0" borderId="14" xfId="0" applyNumberFormat="1" applyFont="1" applyBorder="1" applyAlignment="1" applyProtection="1">
      <alignment horizontal="center" vertical="center"/>
      <protection/>
    </xf>
    <xf numFmtId="0" fontId="0" fillId="0" borderId="22" xfId="0" applyNumberFormat="1" applyBorder="1" applyAlignment="1" applyProtection="1">
      <alignment horizontal="centerContinuous" vertical="center"/>
      <protection/>
    </xf>
    <xf numFmtId="0" fontId="0" fillId="0" borderId="23" xfId="0" applyNumberFormat="1" applyBorder="1" applyAlignment="1">
      <alignment horizontal="centerContinuous" vertical="center"/>
    </xf>
    <xf numFmtId="0" fontId="0" fillId="0" borderId="21" xfId="0" applyNumberFormat="1" applyBorder="1" applyAlignment="1">
      <alignment horizontal="centerContinuous" vertical="center"/>
    </xf>
    <xf numFmtId="37" fontId="0" fillId="0" borderId="10" xfId="0" applyBorder="1" applyAlignment="1" applyProtection="1">
      <alignment shrinkToFit="1"/>
      <protection/>
    </xf>
    <xf numFmtId="184" fontId="0" fillId="0" borderId="16" xfId="0" applyNumberFormat="1" applyBorder="1" applyAlignment="1" applyProtection="1">
      <alignment shrinkToFit="1"/>
      <protection/>
    </xf>
    <xf numFmtId="184" fontId="0" fillId="0" borderId="16" xfId="0" applyNumberFormat="1" applyFill="1" applyBorder="1" applyAlignment="1" applyProtection="1">
      <alignment shrinkToFit="1"/>
      <protection/>
    </xf>
    <xf numFmtId="184" fontId="0" fillId="0" borderId="17" xfId="0" applyNumberFormat="1" applyBorder="1" applyAlignment="1" applyProtection="1">
      <alignment shrinkToFit="1"/>
      <protection/>
    </xf>
    <xf numFmtId="184" fontId="0" fillId="0" borderId="17" xfId="0" applyNumberFormat="1" applyFill="1" applyBorder="1" applyAlignment="1" applyProtection="1">
      <alignment shrinkToFit="1"/>
      <protection/>
    </xf>
    <xf numFmtId="184" fontId="0" fillId="0" borderId="18" xfId="0" applyNumberFormat="1" applyBorder="1" applyAlignment="1" applyProtection="1">
      <alignment shrinkToFit="1"/>
      <protection/>
    </xf>
    <xf numFmtId="184" fontId="0" fillId="0" borderId="18" xfId="0" applyNumberFormat="1" applyFill="1" applyBorder="1" applyAlignment="1" applyProtection="1">
      <alignment shrinkToFit="1"/>
      <protection/>
    </xf>
    <xf numFmtId="184" fontId="0" fillId="0" borderId="19" xfId="0" applyNumberFormat="1" applyBorder="1" applyAlignment="1" applyProtection="1">
      <alignment shrinkToFit="1"/>
      <protection/>
    </xf>
    <xf numFmtId="184" fontId="0" fillId="0" borderId="19" xfId="0" applyNumberFormat="1" applyFill="1" applyBorder="1" applyAlignment="1" applyProtection="1">
      <alignment shrinkToFit="1"/>
      <protection/>
    </xf>
    <xf numFmtId="184" fontId="0" fillId="0" borderId="12" xfId="0" applyNumberFormat="1" applyBorder="1" applyAlignment="1" applyProtection="1">
      <alignment shrinkToFit="1"/>
      <protection/>
    </xf>
    <xf numFmtId="184" fontId="0" fillId="0" borderId="12" xfId="0" applyNumberFormat="1" applyFill="1" applyBorder="1" applyAlignment="1" applyProtection="1">
      <alignment shrinkToFit="1"/>
      <protection/>
    </xf>
    <xf numFmtId="184" fontId="0" fillId="0" borderId="16" xfId="0" applyNumberFormat="1" applyFont="1" applyBorder="1" applyAlignment="1" applyProtection="1">
      <alignment shrinkToFit="1"/>
      <protection locked="0"/>
    </xf>
    <xf numFmtId="184" fontId="0" fillId="0" borderId="17" xfId="0" applyNumberFormat="1" applyFont="1" applyBorder="1" applyAlignment="1" applyProtection="1">
      <alignment shrinkToFit="1"/>
      <protection locked="0"/>
    </xf>
    <xf numFmtId="184" fontId="0" fillId="0" borderId="18" xfId="0" applyNumberFormat="1" applyFont="1" applyBorder="1" applyAlignment="1" applyProtection="1">
      <alignment shrinkToFit="1"/>
      <protection locked="0"/>
    </xf>
    <xf numFmtId="184" fontId="0" fillId="0" borderId="19" xfId="0" applyNumberFormat="1" applyFont="1" applyBorder="1" applyAlignment="1" applyProtection="1">
      <alignment shrinkToFit="1"/>
      <protection locked="0"/>
    </xf>
    <xf numFmtId="184" fontId="0" fillId="0" borderId="15" xfId="0" applyNumberFormat="1" applyFont="1" applyBorder="1" applyAlignment="1" applyProtection="1">
      <alignment shrinkToFit="1"/>
      <protection locked="0"/>
    </xf>
    <xf numFmtId="185" fontId="0" fillId="0" borderId="17" xfId="0" applyNumberFormat="1" applyBorder="1" applyAlignment="1" applyProtection="1">
      <alignment shrinkToFit="1"/>
      <protection/>
    </xf>
    <xf numFmtId="185" fontId="0" fillId="0" borderId="16" xfId="0" applyNumberFormat="1" applyBorder="1" applyAlignment="1" applyProtection="1">
      <alignment shrinkToFit="1"/>
      <protection/>
    </xf>
    <xf numFmtId="185" fontId="0" fillId="0" borderId="18" xfId="0" applyNumberFormat="1" applyBorder="1" applyAlignment="1" applyProtection="1">
      <alignment shrinkToFit="1"/>
      <protection/>
    </xf>
    <xf numFmtId="185" fontId="0" fillId="0" borderId="15" xfId="0" applyNumberFormat="1" applyBorder="1" applyAlignment="1" applyProtection="1">
      <alignment shrinkToFit="1"/>
      <protection/>
    </xf>
    <xf numFmtId="185" fontId="0" fillId="0" borderId="19" xfId="0" applyNumberFormat="1" applyBorder="1" applyAlignment="1" applyProtection="1">
      <alignment shrinkToFit="1"/>
      <protection/>
    </xf>
    <xf numFmtId="185" fontId="0" fillId="0" borderId="12" xfId="0" applyNumberFormat="1" applyBorder="1" applyAlignment="1" applyProtection="1">
      <alignment shrinkToFit="1"/>
      <protection/>
    </xf>
    <xf numFmtId="185" fontId="0" fillId="0" borderId="12" xfId="0" applyNumberFormat="1" applyBorder="1" applyAlignment="1">
      <alignment/>
    </xf>
    <xf numFmtId="184" fontId="0" fillId="0" borderId="15" xfId="0" applyNumberFormat="1" applyBorder="1" applyAlignment="1" applyProtection="1">
      <alignment shrinkToFit="1"/>
      <protection/>
    </xf>
    <xf numFmtId="185" fontId="0" fillId="0" borderId="12" xfId="0" applyNumberFormat="1" applyBorder="1" applyAlignment="1" applyProtection="1">
      <alignment/>
      <protection/>
    </xf>
    <xf numFmtId="185" fontId="4" fillId="0" borderId="17" xfId="0" applyNumberFormat="1" applyFont="1" applyBorder="1" applyAlignment="1" applyProtection="1">
      <alignment horizontal="right" shrinkToFit="1"/>
      <protection locked="0"/>
    </xf>
    <xf numFmtId="185" fontId="0" fillId="0" borderId="17" xfId="0" applyNumberFormat="1" applyBorder="1" applyAlignment="1" applyProtection="1">
      <alignment horizontal="right" shrinkToFit="1"/>
      <protection/>
    </xf>
    <xf numFmtId="185" fontId="4" fillId="0" borderId="18" xfId="0" applyNumberFormat="1" applyFont="1" applyBorder="1" applyAlignment="1" applyProtection="1">
      <alignment horizontal="right" shrinkToFit="1"/>
      <protection locked="0"/>
    </xf>
    <xf numFmtId="185" fontId="0" fillId="0" borderId="18" xfId="0" applyNumberFormat="1" applyBorder="1" applyAlignment="1" applyProtection="1">
      <alignment horizontal="right" shrinkToFit="1"/>
      <protection/>
    </xf>
    <xf numFmtId="185" fontId="4" fillId="0" borderId="15" xfId="0" applyNumberFormat="1" applyFont="1" applyBorder="1" applyAlignment="1" applyProtection="1">
      <alignment horizontal="right" shrinkToFit="1"/>
      <protection locked="0"/>
    </xf>
    <xf numFmtId="185" fontId="0" fillId="0" borderId="15" xfId="0" applyNumberFormat="1" applyBorder="1" applyAlignment="1" applyProtection="1">
      <alignment horizontal="right" shrinkToFit="1"/>
      <protection/>
    </xf>
    <xf numFmtId="0" fontId="10" fillId="0" borderId="0" xfId="0" applyNumberFormat="1" applyFont="1" applyAlignment="1">
      <alignment/>
    </xf>
    <xf numFmtId="0" fontId="10" fillId="0" borderId="0" xfId="0" applyNumberFormat="1" applyFont="1" applyBorder="1" applyAlignment="1">
      <alignment/>
    </xf>
    <xf numFmtId="0" fontId="6" fillId="0" borderId="15" xfId="0" applyNumberFormat="1" applyFont="1" applyBorder="1" applyAlignment="1" applyProtection="1">
      <alignment horizontal="center" vertical="top"/>
      <protection/>
    </xf>
    <xf numFmtId="0" fontId="3" fillId="0" borderId="15" xfId="0" applyNumberFormat="1" applyFont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showGridLines="0" tabSelected="1" view="pageBreakPreview" zoomScale="65" zoomScaleNormal="55" zoomScaleSheetLayoutView="65" workbookViewId="0" topLeftCell="B1">
      <selection activeCell="F1" sqref="F1"/>
    </sheetView>
  </sheetViews>
  <sheetFormatPr defaultColWidth="8.66015625" defaultRowHeight="18"/>
  <cols>
    <col min="1" max="1" width="0" style="7" hidden="1" customWidth="1"/>
    <col min="2" max="2" width="11.66015625" style="7" customWidth="1"/>
    <col min="3" max="4" width="12.16015625" style="0" customWidth="1"/>
    <col min="5" max="5" width="11.66015625" style="0" customWidth="1"/>
    <col min="6" max="6" width="12.66015625" style="0" customWidth="1"/>
    <col min="7" max="7" width="12.16015625" style="0" customWidth="1"/>
    <col min="8" max="8" width="11.66015625" style="0" customWidth="1"/>
    <col min="9" max="10" width="12.16015625" style="0" customWidth="1"/>
    <col min="11" max="11" width="11.66015625" style="0" customWidth="1"/>
    <col min="12" max="12" width="12.66015625" style="0" customWidth="1"/>
    <col min="13" max="13" width="12.16015625" style="0" customWidth="1"/>
    <col min="14" max="14" width="11.66015625" style="0" customWidth="1"/>
    <col min="15" max="15" width="1.66015625" style="0" customWidth="1"/>
    <col min="16" max="16" width="12.66015625" style="0" customWidth="1"/>
    <col min="17" max="17" width="11.66015625" style="0" customWidth="1"/>
    <col min="18" max="19" width="10.66015625" style="0" customWidth="1"/>
    <col min="20" max="20" width="11.16015625" style="0" customWidth="1"/>
    <col min="21" max="21" width="10.66015625" style="0" customWidth="1"/>
    <col min="22" max="22" width="13.16015625" style="0" customWidth="1"/>
    <col min="23" max="23" width="14" style="0" customWidth="1"/>
  </cols>
  <sheetData>
    <row r="1" spans="1:22" ht="17.25">
      <c r="A1" s="20"/>
      <c r="B1" s="82" t="s">
        <v>66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  <c r="O1" s="22"/>
      <c r="P1" s="22"/>
      <c r="Q1" s="22"/>
      <c r="R1" s="22"/>
      <c r="S1" s="22"/>
      <c r="T1" s="22"/>
      <c r="U1" s="22"/>
      <c r="V1" s="21"/>
    </row>
    <row r="2" spans="1:22" ht="21" customHeight="1">
      <c r="A2" s="20"/>
      <c r="B2" s="23" t="s">
        <v>54</v>
      </c>
      <c r="C2" s="24"/>
      <c r="D2" s="24"/>
      <c r="E2" s="24"/>
      <c r="F2" s="24"/>
      <c r="G2" s="24"/>
      <c r="H2" s="24"/>
      <c r="I2" s="24"/>
      <c r="J2" s="24"/>
      <c r="K2" s="25"/>
      <c r="L2" s="24"/>
      <c r="M2" s="24"/>
      <c r="N2" s="25"/>
      <c r="O2" s="26"/>
      <c r="P2" s="25"/>
      <c r="Q2" s="25"/>
      <c r="R2" s="22"/>
      <c r="S2" s="22"/>
      <c r="T2" s="25"/>
      <c r="U2" s="21"/>
      <c r="V2" s="25" t="s">
        <v>65</v>
      </c>
    </row>
    <row r="3" spans="1:22" ht="21" customHeight="1">
      <c r="A3" s="20"/>
      <c r="B3" s="27"/>
      <c r="C3" s="48" t="s">
        <v>1</v>
      </c>
      <c r="D3" s="49"/>
      <c r="E3" s="50"/>
      <c r="F3" s="48" t="s">
        <v>2</v>
      </c>
      <c r="G3" s="49"/>
      <c r="H3" s="50"/>
      <c r="I3" s="48" t="s">
        <v>3</v>
      </c>
      <c r="J3" s="49"/>
      <c r="K3" s="50"/>
      <c r="L3" s="48" t="s">
        <v>4</v>
      </c>
      <c r="M3" s="49"/>
      <c r="N3" s="50"/>
      <c r="O3" s="22"/>
      <c r="P3" s="28"/>
      <c r="Q3" s="29"/>
      <c r="R3" s="30" t="s">
        <v>59</v>
      </c>
      <c r="S3" s="30" t="s">
        <v>62</v>
      </c>
      <c r="T3" s="46" t="s">
        <v>5</v>
      </c>
      <c r="U3" s="30"/>
      <c r="V3" s="31"/>
    </row>
    <row r="4" spans="1:22" ht="21" customHeight="1">
      <c r="A4" s="20"/>
      <c r="B4" s="32"/>
      <c r="C4" s="33" t="s">
        <v>6</v>
      </c>
      <c r="D4" s="33" t="s">
        <v>7</v>
      </c>
      <c r="E4" s="33" t="s">
        <v>8</v>
      </c>
      <c r="F4" s="33" t="s">
        <v>6</v>
      </c>
      <c r="G4" s="33" t="s">
        <v>7</v>
      </c>
      <c r="H4" s="33" t="s">
        <v>8</v>
      </c>
      <c r="I4" s="33" t="s">
        <v>6</v>
      </c>
      <c r="J4" s="33" t="s">
        <v>7</v>
      </c>
      <c r="K4" s="33" t="s">
        <v>8</v>
      </c>
      <c r="L4" s="33" t="s">
        <v>6</v>
      </c>
      <c r="M4" s="33" t="s">
        <v>7</v>
      </c>
      <c r="N4" s="33" t="s">
        <v>8</v>
      </c>
      <c r="O4" s="34"/>
      <c r="P4" s="33" t="s">
        <v>9</v>
      </c>
      <c r="Q4" s="35" t="s">
        <v>55</v>
      </c>
      <c r="R4" s="45" t="s">
        <v>58</v>
      </c>
      <c r="S4" s="45" t="s">
        <v>61</v>
      </c>
      <c r="T4" s="47" t="s">
        <v>63</v>
      </c>
      <c r="U4" s="41" t="s">
        <v>57</v>
      </c>
      <c r="V4" s="33" t="s">
        <v>13</v>
      </c>
    </row>
    <row r="5" spans="1:22" ht="21" customHeight="1">
      <c r="A5" s="20"/>
      <c r="B5" s="36"/>
      <c r="C5" s="37" t="s">
        <v>10</v>
      </c>
      <c r="D5" s="37" t="s">
        <v>11</v>
      </c>
      <c r="E5" s="37" t="s">
        <v>12</v>
      </c>
      <c r="F5" s="37" t="s">
        <v>10</v>
      </c>
      <c r="G5" s="37" t="s">
        <v>11</v>
      </c>
      <c r="H5" s="37" t="s">
        <v>12</v>
      </c>
      <c r="I5" s="37" t="s">
        <v>10</v>
      </c>
      <c r="J5" s="37" t="s">
        <v>11</v>
      </c>
      <c r="K5" s="37" t="s">
        <v>12</v>
      </c>
      <c r="L5" s="37" t="s">
        <v>10</v>
      </c>
      <c r="M5" s="37" t="s">
        <v>11</v>
      </c>
      <c r="N5" s="37" t="s">
        <v>12</v>
      </c>
      <c r="O5" s="34"/>
      <c r="P5" s="38"/>
      <c r="Q5" s="42" t="s">
        <v>56</v>
      </c>
      <c r="R5" s="43" t="s">
        <v>60</v>
      </c>
      <c r="S5" s="43" t="s">
        <v>60</v>
      </c>
      <c r="T5" s="44" t="s">
        <v>43</v>
      </c>
      <c r="U5" s="39"/>
      <c r="V5" s="40"/>
    </row>
    <row r="6" spans="2:22" ht="24" customHeight="1">
      <c r="B6" s="12" t="s">
        <v>14</v>
      </c>
      <c r="C6" s="52">
        <v>849862</v>
      </c>
      <c r="D6" s="52">
        <v>6018</v>
      </c>
      <c r="E6" s="52">
        <v>30455</v>
      </c>
      <c r="F6" s="52">
        <v>10000000</v>
      </c>
      <c r="G6" s="52">
        <v>0</v>
      </c>
      <c r="H6" s="52">
        <v>0</v>
      </c>
      <c r="I6" s="53">
        <v>12920872</v>
      </c>
      <c r="J6" s="53">
        <v>6966326</v>
      </c>
      <c r="K6" s="53">
        <v>1539340</v>
      </c>
      <c r="L6" s="52">
        <f>SUM(C6,F6,I6)</f>
        <v>23770734</v>
      </c>
      <c r="M6" s="52">
        <f>SUM(D6,G6,J6)</f>
        <v>6972344</v>
      </c>
      <c r="N6" s="52">
        <f>SUM(E6,H6,K6)</f>
        <v>1569795</v>
      </c>
      <c r="O6" s="51"/>
      <c r="P6" s="62">
        <v>68327285</v>
      </c>
      <c r="Q6" s="63">
        <v>3138301</v>
      </c>
      <c r="R6" s="67">
        <f>ROUND(M6/P6*100,1)</f>
        <v>10.2</v>
      </c>
      <c r="S6" s="67">
        <f>ROUND(+L6/P6*100,1)</f>
        <v>34.8</v>
      </c>
      <c r="T6" s="68">
        <f>ROUND((M6+V6)/P6*100,1)</f>
        <v>173.2</v>
      </c>
      <c r="U6" s="68">
        <f>ROUND((M6+V6)/P6,2)</f>
        <v>1.73</v>
      </c>
      <c r="V6" s="52">
        <v>111338037</v>
      </c>
    </row>
    <row r="7" spans="2:22" ht="24" customHeight="1">
      <c r="B7" s="13" t="s">
        <v>15</v>
      </c>
      <c r="C7" s="54">
        <v>76571832</v>
      </c>
      <c r="D7" s="54">
        <v>20452571</v>
      </c>
      <c r="E7" s="54">
        <v>5463606</v>
      </c>
      <c r="F7" s="54">
        <v>2713640</v>
      </c>
      <c r="G7" s="54">
        <v>84147</v>
      </c>
      <c r="H7" s="54">
        <v>350</v>
      </c>
      <c r="I7" s="55">
        <v>42718884</v>
      </c>
      <c r="J7" s="55">
        <v>25969103</v>
      </c>
      <c r="K7" s="55">
        <v>5700900</v>
      </c>
      <c r="L7" s="54">
        <f aca="true" t="shared" si="0" ref="L7:N34">SUM(C7,F7,I7)</f>
        <v>122004356</v>
      </c>
      <c r="M7" s="54">
        <f aca="true" t="shared" si="1" ref="M7:N21">SUM(D7,G7,J7)</f>
        <v>46505821</v>
      </c>
      <c r="N7" s="54">
        <f t="shared" si="1"/>
        <v>11164856</v>
      </c>
      <c r="O7" s="51"/>
      <c r="P7" s="63">
        <v>80608655</v>
      </c>
      <c r="Q7" s="63">
        <v>0</v>
      </c>
      <c r="R7" s="67">
        <f aca="true" t="shared" si="2" ref="R7:R37">ROUND(M7/P7*100,1)</f>
        <v>57.7</v>
      </c>
      <c r="S7" s="67">
        <f aca="true" t="shared" si="3" ref="S7:S37">ROUND(+L7/P7*100,1)</f>
        <v>151.4</v>
      </c>
      <c r="T7" s="67">
        <f aca="true" t="shared" si="4" ref="T7:T37">ROUND((M7+V7)/P7*100,1)</f>
        <v>118.4</v>
      </c>
      <c r="U7" s="69">
        <f aca="true" t="shared" si="5" ref="U7:U37">ROUND((M7+V7)/P7,2)</f>
        <v>1.18</v>
      </c>
      <c r="V7" s="54">
        <v>48946928</v>
      </c>
    </row>
    <row r="8" spans="2:22" ht="24" customHeight="1">
      <c r="B8" s="13" t="s">
        <v>16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5">
        <v>10150172</v>
      </c>
      <c r="J8" s="55">
        <v>5120422</v>
      </c>
      <c r="K8" s="55">
        <v>2405663</v>
      </c>
      <c r="L8" s="54">
        <f t="shared" si="0"/>
        <v>10150172</v>
      </c>
      <c r="M8" s="54">
        <f t="shared" si="1"/>
        <v>5120422</v>
      </c>
      <c r="N8" s="54">
        <f t="shared" si="1"/>
        <v>2405663</v>
      </c>
      <c r="O8" s="51"/>
      <c r="P8" s="63">
        <v>30607782</v>
      </c>
      <c r="Q8" s="63">
        <v>1489301</v>
      </c>
      <c r="R8" s="67">
        <f t="shared" si="2"/>
        <v>16.7</v>
      </c>
      <c r="S8" s="67">
        <f t="shared" si="3"/>
        <v>33.2</v>
      </c>
      <c r="T8" s="67">
        <f t="shared" si="4"/>
        <v>210.5</v>
      </c>
      <c r="U8" s="69">
        <f t="shared" si="5"/>
        <v>2.1</v>
      </c>
      <c r="V8" s="54">
        <v>59304798</v>
      </c>
    </row>
    <row r="9" spans="2:22" ht="24" customHeight="1">
      <c r="B9" s="14" t="s">
        <v>17</v>
      </c>
      <c r="C9" s="56">
        <v>7698672</v>
      </c>
      <c r="D9" s="56">
        <v>4109851</v>
      </c>
      <c r="E9" s="56">
        <v>212415</v>
      </c>
      <c r="F9" s="56">
        <v>0</v>
      </c>
      <c r="G9" s="56">
        <v>0</v>
      </c>
      <c r="H9" s="56">
        <v>0</v>
      </c>
      <c r="I9" s="57">
        <v>16949634</v>
      </c>
      <c r="J9" s="57">
        <v>9555084</v>
      </c>
      <c r="K9" s="57">
        <v>1395023</v>
      </c>
      <c r="L9" s="56">
        <f t="shared" si="0"/>
        <v>24648306</v>
      </c>
      <c r="M9" s="56">
        <f t="shared" si="1"/>
        <v>13664935</v>
      </c>
      <c r="N9" s="56">
        <f t="shared" si="1"/>
        <v>1607438</v>
      </c>
      <c r="O9" s="51"/>
      <c r="P9" s="64">
        <v>44172122</v>
      </c>
      <c r="Q9" s="63">
        <v>2468694</v>
      </c>
      <c r="R9" s="67">
        <f t="shared" si="2"/>
        <v>30.9</v>
      </c>
      <c r="S9" s="67">
        <f t="shared" si="3"/>
        <v>55.8</v>
      </c>
      <c r="T9" s="67">
        <f t="shared" si="4"/>
        <v>130.6</v>
      </c>
      <c r="U9" s="69">
        <f t="shared" si="5"/>
        <v>1.31</v>
      </c>
      <c r="V9" s="56">
        <v>44043544</v>
      </c>
    </row>
    <row r="10" spans="2:22" ht="24" customHeight="1">
      <c r="B10" s="14" t="s">
        <v>18</v>
      </c>
      <c r="C10" s="56">
        <v>5815080</v>
      </c>
      <c r="D10" s="56">
        <v>2448035</v>
      </c>
      <c r="E10" s="56">
        <v>425840</v>
      </c>
      <c r="F10" s="56">
        <v>0</v>
      </c>
      <c r="G10" s="56">
        <v>0</v>
      </c>
      <c r="H10" s="56">
        <v>0</v>
      </c>
      <c r="I10" s="57">
        <v>21347836</v>
      </c>
      <c r="J10" s="57">
        <v>12872123</v>
      </c>
      <c r="K10" s="57">
        <v>2390158</v>
      </c>
      <c r="L10" s="56">
        <f t="shared" si="0"/>
        <v>27162916</v>
      </c>
      <c r="M10" s="56">
        <f t="shared" si="1"/>
        <v>15320158</v>
      </c>
      <c r="N10" s="56">
        <f t="shared" si="1"/>
        <v>2815998</v>
      </c>
      <c r="O10" s="51"/>
      <c r="P10" s="64">
        <v>31049103</v>
      </c>
      <c r="Q10" s="63">
        <v>1868650</v>
      </c>
      <c r="R10" s="67">
        <f t="shared" si="2"/>
        <v>49.3</v>
      </c>
      <c r="S10" s="67">
        <f t="shared" si="3"/>
        <v>87.5</v>
      </c>
      <c r="T10" s="67">
        <f t="shared" si="4"/>
        <v>272.5</v>
      </c>
      <c r="U10" s="69">
        <f t="shared" si="5"/>
        <v>2.73</v>
      </c>
      <c r="V10" s="56">
        <v>69292232</v>
      </c>
    </row>
    <row r="11" spans="2:22" ht="24" customHeight="1">
      <c r="B11" s="14" t="s">
        <v>19</v>
      </c>
      <c r="C11" s="56">
        <v>9601742</v>
      </c>
      <c r="D11" s="56">
        <v>2785989</v>
      </c>
      <c r="E11" s="56">
        <v>446715</v>
      </c>
      <c r="F11" s="56">
        <v>3500000</v>
      </c>
      <c r="G11" s="56">
        <v>0</v>
      </c>
      <c r="H11" s="56">
        <v>0</v>
      </c>
      <c r="I11" s="57">
        <v>40524555</v>
      </c>
      <c r="J11" s="57">
        <v>20890888</v>
      </c>
      <c r="K11" s="57">
        <v>2626233</v>
      </c>
      <c r="L11" s="56">
        <f t="shared" si="0"/>
        <v>53626297</v>
      </c>
      <c r="M11" s="56">
        <f t="shared" si="1"/>
        <v>23676877</v>
      </c>
      <c r="N11" s="56">
        <f t="shared" si="1"/>
        <v>3072948</v>
      </c>
      <c r="O11" s="51"/>
      <c r="P11" s="64">
        <v>39185319</v>
      </c>
      <c r="Q11" s="63">
        <v>1811530</v>
      </c>
      <c r="R11" s="67">
        <f t="shared" si="2"/>
        <v>60.4</v>
      </c>
      <c r="S11" s="67">
        <f t="shared" si="3"/>
        <v>136.9</v>
      </c>
      <c r="T11" s="67">
        <f t="shared" si="4"/>
        <v>181</v>
      </c>
      <c r="U11" s="69">
        <f t="shared" si="5"/>
        <v>1.81</v>
      </c>
      <c r="V11" s="56">
        <v>47249573</v>
      </c>
    </row>
    <row r="12" spans="2:22" ht="24" customHeight="1">
      <c r="B12" s="14" t="s">
        <v>20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7">
        <v>3928235</v>
      </c>
      <c r="J12" s="57">
        <v>1367465</v>
      </c>
      <c r="K12" s="57">
        <v>372074</v>
      </c>
      <c r="L12" s="56">
        <f t="shared" si="0"/>
        <v>3928235</v>
      </c>
      <c r="M12" s="56">
        <f t="shared" si="1"/>
        <v>1367465</v>
      </c>
      <c r="N12" s="56">
        <f t="shared" si="1"/>
        <v>372074</v>
      </c>
      <c r="O12" s="51"/>
      <c r="P12" s="64">
        <v>16498548</v>
      </c>
      <c r="Q12" s="63">
        <v>1013583</v>
      </c>
      <c r="R12" s="67">
        <f t="shared" si="2"/>
        <v>8.3</v>
      </c>
      <c r="S12" s="67">
        <f t="shared" si="3"/>
        <v>23.8</v>
      </c>
      <c r="T12" s="67">
        <f t="shared" si="4"/>
        <v>219.3</v>
      </c>
      <c r="U12" s="69">
        <f t="shared" si="5"/>
        <v>2.19</v>
      </c>
      <c r="V12" s="56">
        <v>34807653</v>
      </c>
    </row>
    <row r="13" spans="2:22" ht="24" customHeight="1">
      <c r="B13" s="14" t="s">
        <v>21</v>
      </c>
      <c r="C13" s="56">
        <v>500698</v>
      </c>
      <c r="D13" s="56">
        <v>0</v>
      </c>
      <c r="E13" s="56">
        <v>498458</v>
      </c>
      <c r="F13" s="56">
        <v>0</v>
      </c>
      <c r="G13" s="56">
        <v>0</v>
      </c>
      <c r="H13" s="56">
        <v>0</v>
      </c>
      <c r="I13" s="57">
        <v>3325944</v>
      </c>
      <c r="J13" s="57">
        <v>1705333</v>
      </c>
      <c r="K13" s="57">
        <v>705212</v>
      </c>
      <c r="L13" s="56">
        <f t="shared" si="0"/>
        <v>3826642</v>
      </c>
      <c r="M13" s="56">
        <f t="shared" si="1"/>
        <v>1705333</v>
      </c>
      <c r="N13" s="56">
        <f t="shared" si="1"/>
        <v>1203670</v>
      </c>
      <c r="O13" s="51"/>
      <c r="P13" s="64">
        <v>6032176</v>
      </c>
      <c r="Q13" s="63">
        <v>227867</v>
      </c>
      <c r="R13" s="67">
        <f t="shared" si="2"/>
        <v>28.3</v>
      </c>
      <c r="S13" s="67">
        <f t="shared" si="3"/>
        <v>63.4</v>
      </c>
      <c r="T13" s="67">
        <f t="shared" si="4"/>
        <v>189.8</v>
      </c>
      <c r="U13" s="69">
        <f t="shared" si="5"/>
        <v>1.9</v>
      </c>
      <c r="V13" s="56">
        <v>9740905</v>
      </c>
    </row>
    <row r="14" spans="2:22" ht="24" customHeight="1">
      <c r="B14" s="14" t="s">
        <v>22</v>
      </c>
      <c r="C14" s="56">
        <v>3207200</v>
      </c>
      <c r="D14" s="56">
        <v>2748200</v>
      </c>
      <c r="E14" s="56">
        <v>459000</v>
      </c>
      <c r="F14" s="56">
        <v>0</v>
      </c>
      <c r="G14" s="56">
        <v>0</v>
      </c>
      <c r="H14" s="56">
        <v>0</v>
      </c>
      <c r="I14" s="57">
        <v>5229777</v>
      </c>
      <c r="J14" s="57">
        <v>2642487</v>
      </c>
      <c r="K14" s="57">
        <v>1175719</v>
      </c>
      <c r="L14" s="56">
        <f t="shared" si="0"/>
        <v>8436977</v>
      </c>
      <c r="M14" s="56">
        <f t="shared" si="1"/>
        <v>5390687</v>
      </c>
      <c r="N14" s="56">
        <f t="shared" si="1"/>
        <v>1634719</v>
      </c>
      <c r="O14" s="51"/>
      <c r="P14" s="64">
        <v>13297126</v>
      </c>
      <c r="Q14" s="63">
        <v>911593</v>
      </c>
      <c r="R14" s="67">
        <f t="shared" si="2"/>
        <v>40.5</v>
      </c>
      <c r="S14" s="67">
        <f t="shared" si="3"/>
        <v>63.4</v>
      </c>
      <c r="T14" s="67">
        <f t="shared" si="4"/>
        <v>159.1</v>
      </c>
      <c r="U14" s="69">
        <f t="shared" si="5"/>
        <v>1.59</v>
      </c>
      <c r="V14" s="56">
        <v>15770678</v>
      </c>
    </row>
    <row r="15" spans="2:22" ht="24" customHeight="1">
      <c r="B15" s="14" t="s">
        <v>23</v>
      </c>
      <c r="C15" s="56">
        <v>2017640</v>
      </c>
      <c r="D15" s="56">
        <v>1071449</v>
      </c>
      <c r="E15" s="56">
        <v>717976</v>
      </c>
      <c r="F15" s="56">
        <v>150000</v>
      </c>
      <c r="G15" s="56">
        <v>0</v>
      </c>
      <c r="H15" s="56">
        <v>0</v>
      </c>
      <c r="I15" s="57">
        <v>63033</v>
      </c>
      <c r="J15" s="57">
        <v>25</v>
      </c>
      <c r="K15" s="57">
        <v>60977</v>
      </c>
      <c r="L15" s="56">
        <f t="shared" si="0"/>
        <v>2230673</v>
      </c>
      <c r="M15" s="56">
        <f t="shared" si="1"/>
        <v>1071474</v>
      </c>
      <c r="N15" s="56">
        <f t="shared" si="1"/>
        <v>778953</v>
      </c>
      <c r="O15" s="51"/>
      <c r="P15" s="64">
        <v>6678998</v>
      </c>
      <c r="Q15" s="63">
        <v>270525</v>
      </c>
      <c r="R15" s="67">
        <f t="shared" si="2"/>
        <v>16</v>
      </c>
      <c r="S15" s="67">
        <f t="shared" si="3"/>
        <v>33.4</v>
      </c>
      <c r="T15" s="67">
        <f t="shared" si="4"/>
        <v>200.8</v>
      </c>
      <c r="U15" s="69">
        <f t="shared" si="5"/>
        <v>2.01</v>
      </c>
      <c r="V15" s="56">
        <v>12342468</v>
      </c>
    </row>
    <row r="16" spans="2:22" ht="24" customHeight="1">
      <c r="B16" s="13" t="s">
        <v>24</v>
      </c>
      <c r="C16" s="54">
        <v>0</v>
      </c>
      <c r="D16" s="54">
        <v>0</v>
      </c>
      <c r="E16" s="54">
        <v>0</v>
      </c>
      <c r="F16" s="54">
        <v>700000</v>
      </c>
      <c r="G16" s="54">
        <v>0</v>
      </c>
      <c r="H16" s="54">
        <v>0</v>
      </c>
      <c r="I16" s="55">
        <v>1564028</v>
      </c>
      <c r="J16" s="55">
        <v>1306575</v>
      </c>
      <c r="K16" s="55">
        <v>85224</v>
      </c>
      <c r="L16" s="54">
        <f t="shared" si="0"/>
        <v>2264028</v>
      </c>
      <c r="M16" s="54">
        <f t="shared" si="1"/>
        <v>1306575</v>
      </c>
      <c r="N16" s="54">
        <f t="shared" si="1"/>
        <v>85224</v>
      </c>
      <c r="O16" s="51"/>
      <c r="P16" s="63">
        <v>7369728</v>
      </c>
      <c r="Q16" s="63">
        <v>221367</v>
      </c>
      <c r="R16" s="67">
        <f t="shared" si="2"/>
        <v>17.7</v>
      </c>
      <c r="S16" s="67">
        <f t="shared" si="3"/>
        <v>30.7</v>
      </c>
      <c r="T16" s="67">
        <f t="shared" si="4"/>
        <v>180.5</v>
      </c>
      <c r="U16" s="69">
        <f t="shared" si="5"/>
        <v>1.8</v>
      </c>
      <c r="V16" s="54">
        <v>11992741</v>
      </c>
    </row>
    <row r="17" spans="2:22" ht="24" customHeight="1">
      <c r="B17" s="14" t="s">
        <v>48</v>
      </c>
      <c r="C17" s="56">
        <v>3188122</v>
      </c>
      <c r="D17" s="56">
        <v>1717954</v>
      </c>
      <c r="E17" s="56">
        <v>767517</v>
      </c>
      <c r="F17" s="56">
        <v>198300</v>
      </c>
      <c r="G17" s="56">
        <v>198300</v>
      </c>
      <c r="H17" s="56">
        <v>0</v>
      </c>
      <c r="I17" s="57">
        <v>0</v>
      </c>
      <c r="J17" s="57">
        <v>0</v>
      </c>
      <c r="K17" s="57">
        <v>0</v>
      </c>
      <c r="L17" s="56">
        <f t="shared" si="0"/>
        <v>3386422</v>
      </c>
      <c r="M17" s="56">
        <f t="shared" si="1"/>
        <v>1916254</v>
      </c>
      <c r="N17" s="56">
        <f t="shared" si="1"/>
        <v>767517</v>
      </c>
      <c r="O17" s="51"/>
      <c r="P17" s="64">
        <v>14072642</v>
      </c>
      <c r="Q17" s="63">
        <v>931165</v>
      </c>
      <c r="R17" s="67">
        <f t="shared" si="2"/>
        <v>13.6</v>
      </c>
      <c r="S17" s="67">
        <f t="shared" si="3"/>
        <v>24.1</v>
      </c>
      <c r="T17" s="67">
        <f t="shared" si="4"/>
        <v>225.8</v>
      </c>
      <c r="U17" s="69">
        <f t="shared" si="5"/>
        <v>2.26</v>
      </c>
      <c r="V17" s="56">
        <v>29853769</v>
      </c>
    </row>
    <row r="18" spans="2:22" ht="24" customHeight="1">
      <c r="B18" s="14" t="s">
        <v>49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7">
        <v>1982087</v>
      </c>
      <c r="J18" s="57">
        <v>899745</v>
      </c>
      <c r="K18" s="57">
        <v>490584</v>
      </c>
      <c r="L18" s="56">
        <f t="shared" si="0"/>
        <v>1982087</v>
      </c>
      <c r="M18" s="56">
        <f t="shared" si="1"/>
        <v>899745</v>
      </c>
      <c r="N18" s="56">
        <f t="shared" si="1"/>
        <v>490584</v>
      </c>
      <c r="O18" s="51"/>
      <c r="P18" s="64">
        <v>16684506</v>
      </c>
      <c r="Q18" s="64">
        <v>621766</v>
      </c>
      <c r="R18" s="69">
        <f t="shared" si="2"/>
        <v>5.4</v>
      </c>
      <c r="S18" s="69">
        <f t="shared" si="3"/>
        <v>11.9</v>
      </c>
      <c r="T18" s="69">
        <f t="shared" si="4"/>
        <v>146.4</v>
      </c>
      <c r="U18" s="69">
        <f t="shared" si="5"/>
        <v>1.46</v>
      </c>
      <c r="V18" s="56">
        <v>23530081</v>
      </c>
    </row>
    <row r="19" spans="2:22" ht="24" customHeight="1">
      <c r="B19" s="15" t="s">
        <v>50</v>
      </c>
      <c r="C19" s="58">
        <v>290946</v>
      </c>
      <c r="D19" s="58">
        <v>0</v>
      </c>
      <c r="E19" s="58">
        <v>0</v>
      </c>
      <c r="F19" s="58">
        <v>659875</v>
      </c>
      <c r="G19" s="58">
        <v>382847</v>
      </c>
      <c r="H19" s="58">
        <v>25493</v>
      </c>
      <c r="I19" s="59">
        <v>29685961</v>
      </c>
      <c r="J19" s="59">
        <v>21447927</v>
      </c>
      <c r="K19" s="59">
        <v>3994766</v>
      </c>
      <c r="L19" s="58">
        <f t="shared" si="0"/>
        <v>30636782</v>
      </c>
      <c r="M19" s="58">
        <f t="shared" si="1"/>
        <v>21830774</v>
      </c>
      <c r="N19" s="58">
        <f t="shared" si="1"/>
        <v>4020259</v>
      </c>
      <c r="O19" s="51"/>
      <c r="P19" s="65">
        <v>27597469</v>
      </c>
      <c r="Q19" s="66">
        <v>1405059</v>
      </c>
      <c r="R19" s="70">
        <f t="shared" si="2"/>
        <v>79.1</v>
      </c>
      <c r="S19" s="70">
        <f t="shared" si="3"/>
        <v>111</v>
      </c>
      <c r="T19" s="70">
        <f t="shared" si="4"/>
        <v>272.1</v>
      </c>
      <c r="U19" s="71">
        <f t="shared" si="5"/>
        <v>2.72</v>
      </c>
      <c r="V19" s="58">
        <v>53262774</v>
      </c>
    </row>
    <row r="20" spans="2:22" ht="24" customHeight="1">
      <c r="B20" s="14" t="s">
        <v>25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7">
        <v>929087</v>
      </c>
      <c r="J20" s="57">
        <v>107769</v>
      </c>
      <c r="K20" s="57">
        <v>137214</v>
      </c>
      <c r="L20" s="56">
        <f t="shared" si="0"/>
        <v>929087</v>
      </c>
      <c r="M20" s="56">
        <f t="shared" si="1"/>
        <v>107769</v>
      </c>
      <c r="N20" s="56">
        <f t="shared" si="1"/>
        <v>137214</v>
      </c>
      <c r="O20" s="51"/>
      <c r="P20" s="64">
        <v>2370548</v>
      </c>
      <c r="Q20" s="63">
        <v>62575</v>
      </c>
      <c r="R20" s="67">
        <f t="shared" si="2"/>
        <v>4.5</v>
      </c>
      <c r="S20" s="67">
        <f t="shared" si="3"/>
        <v>39.2</v>
      </c>
      <c r="T20" s="67">
        <f t="shared" si="4"/>
        <v>142.3</v>
      </c>
      <c r="U20" s="67">
        <f t="shared" si="5"/>
        <v>1.42</v>
      </c>
      <c r="V20" s="56">
        <v>3265196</v>
      </c>
    </row>
    <row r="21" spans="2:22" ht="24" customHeight="1">
      <c r="B21" s="14" t="s">
        <v>26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7">
        <v>3157970</v>
      </c>
      <c r="J21" s="57">
        <v>2531916</v>
      </c>
      <c r="K21" s="57">
        <v>409324</v>
      </c>
      <c r="L21" s="56">
        <f t="shared" si="0"/>
        <v>3157970</v>
      </c>
      <c r="M21" s="56">
        <f t="shared" si="1"/>
        <v>2531916</v>
      </c>
      <c r="N21" s="56">
        <f t="shared" si="1"/>
        <v>409324</v>
      </c>
      <c r="O21" s="51"/>
      <c r="P21" s="64">
        <v>6060557</v>
      </c>
      <c r="Q21" s="63">
        <v>436500</v>
      </c>
      <c r="R21" s="67">
        <f t="shared" si="2"/>
        <v>41.8</v>
      </c>
      <c r="S21" s="67">
        <f t="shared" si="3"/>
        <v>52.1</v>
      </c>
      <c r="T21" s="67">
        <f t="shared" si="4"/>
        <v>148.3</v>
      </c>
      <c r="U21" s="69">
        <f t="shared" si="5"/>
        <v>1.48</v>
      </c>
      <c r="V21" s="56">
        <v>6458261</v>
      </c>
    </row>
    <row r="22" spans="2:22" ht="24" customHeight="1">
      <c r="B22" s="14" t="s">
        <v>27</v>
      </c>
      <c r="C22" s="56">
        <v>58800</v>
      </c>
      <c r="D22" s="56">
        <v>41800</v>
      </c>
      <c r="E22" s="56">
        <v>15343</v>
      </c>
      <c r="F22" s="56">
        <v>0</v>
      </c>
      <c r="G22" s="56">
        <v>0</v>
      </c>
      <c r="H22" s="56">
        <v>0</v>
      </c>
      <c r="I22" s="57">
        <v>450479</v>
      </c>
      <c r="J22" s="57">
        <v>258454</v>
      </c>
      <c r="K22" s="57">
        <v>107909</v>
      </c>
      <c r="L22" s="56">
        <f t="shared" si="0"/>
        <v>509279</v>
      </c>
      <c r="M22" s="56">
        <f t="shared" si="0"/>
        <v>300254</v>
      </c>
      <c r="N22" s="56">
        <f t="shared" si="0"/>
        <v>123252</v>
      </c>
      <c r="O22" s="51"/>
      <c r="P22" s="64">
        <v>9167586</v>
      </c>
      <c r="Q22" s="63">
        <v>566225</v>
      </c>
      <c r="R22" s="67">
        <f t="shared" si="2"/>
        <v>3.3</v>
      </c>
      <c r="S22" s="67">
        <f t="shared" si="3"/>
        <v>5.6</v>
      </c>
      <c r="T22" s="67">
        <f t="shared" si="4"/>
        <v>118.2</v>
      </c>
      <c r="U22" s="69">
        <f t="shared" si="5"/>
        <v>1.18</v>
      </c>
      <c r="V22" s="56">
        <v>10533501</v>
      </c>
    </row>
    <row r="23" spans="2:22" ht="24" customHeight="1">
      <c r="B23" s="14" t="s">
        <v>28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7">
        <v>343215</v>
      </c>
      <c r="J23" s="57">
        <v>299228</v>
      </c>
      <c r="K23" s="57">
        <v>42344</v>
      </c>
      <c r="L23" s="56">
        <f t="shared" si="0"/>
        <v>343215</v>
      </c>
      <c r="M23" s="56">
        <f t="shared" si="0"/>
        <v>299228</v>
      </c>
      <c r="N23" s="56">
        <f t="shared" si="0"/>
        <v>42344</v>
      </c>
      <c r="O23" s="51"/>
      <c r="P23" s="64">
        <v>3042132</v>
      </c>
      <c r="Q23" s="63">
        <v>236128</v>
      </c>
      <c r="R23" s="67">
        <f t="shared" si="2"/>
        <v>9.8</v>
      </c>
      <c r="S23" s="67">
        <f t="shared" si="3"/>
        <v>11.3</v>
      </c>
      <c r="T23" s="67">
        <f t="shared" si="4"/>
        <v>153.2</v>
      </c>
      <c r="U23" s="69">
        <f t="shared" si="5"/>
        <v>1.53</v>
      </c>
      <c r="V23" s="56">
        <v>4359852</v>
      </c>
    </row>
    <row r="24" spans="2:22" ht="24" customHeight="1">
      <c r="B24" s="14" t="s">
        <v>29</v>
      </c>
      <c r="C24" s="56">
        <v>100829</v>
      </c>
      <c r="D24" s="56">
        <v>48167</v>
      </c>
      <c r="E24" s="56">
        <v>52074</v>
      </c>
      <c r="F24" s="56">
        <v>0</v>
      </c>
      <c r="G24" s="56">
        <v>0</v>
      </c>
      <c r="H24" s="56">
        <v>0</v>
      </c>
      <c r="I24" s="57">
        <v>1625468</v>
      </c>
      <c r="J24" s="57">
        <v>1063814</v>
      </c>
      <c r="K24" s="57">
        <v>317821</v>
      </c>
      <c r="L24" s="56">
        <f t="shared" si="0"/>
        <v>1726297</v>
      </c>
      <c r="M24" s="56">
        <f t="shared" si="0"/>
        <v>1111981</v>
      </c>
      <c r="N24" s="56">
        <f t="shared" si="0"/>
        <v>369895</v>
      </c>
      <c r="O24" s="51"/>
      <c r="P24" s="64">
        <v>5081113</v>
      </c>
      <c r="Q24" s="63">
        <v>0</v>
      </c>
      <c r="R24" s="67">
        <f t="shared" si="2"/>
        <v>21.9</v>
      </c>
      <c r="S24" s="67">
        <f t="shared" si="3"/>
        <v>34</v>
      </c>
      <c r="T24" s="67">
        <f t="shared" si="4"/>
        <v>28.5</v>
      </c>
      <c r="U24" s="69">
        <f t="shared" si="5"/>
        <v>0.28</v>
      </c>
      <c r="V24" s="56">
        <v>334938</v>
      </c>
    </row>
    <row r="25" spans="2:22" ht="24" customHeight="1">
      <c r="B25" s="13" t="s">
        <v>30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5">
        <v>762885</v>
      </c>
      <c r="J25" s="55">
        <v>607435</v>
      </c>
      <c r="K25" s="55">
        <v>130502</v>
      </c>
      <c r="L25" s="54">
        <f t="shared" si="0"/>
        <v>762885</v>
      </c>
      <c r="M25" s="54">
        <f t="shared" si="0"/>
        <v>607435</v>
      </c>
      <c r="N25" s="54">
        <f t="shared" si="0"/>
        <v>130502</v>
      </c>
      <c r="O25" s="51"/>
      <c r="P25" s="63">
        <v>5350143</v>
      </c>
      <c r="Q25" s="63">
        <v>256371</v>
      </c>
      <c r="R25" s="67">
        <f t="shared" si="2"/>
        <v>11.4</v>
      </c>
      <c r="S25" s="67">
        <f t="shared" si="3"/>
        <v>14.3</v>
      </c>
      <c r="T25" s="67">
        <f t="shared" si="4"/>
        <v>123.3</v>
      </c>
      <c r="U25" s="69">
        <f t="shared" si="5"/>
        <v>1.23</v>
      </c>
      <c r="V25" s="54">
        <v>5988445</v>
      </c>
    </row>
    <row r="26" spans="2:22" ht="24" customHeight="1">
      <c r="B26" s="14" t="s">
        <v>31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7">
        <v>533313</v>
      </c>
      <c r="J26" s="57">
        <v>433268</v>
      </c>
      <c r="K26" s="57">
        <v>244277</v>
      </c>
      <c r="L26" s="56">
        <f t="shared" si="0"/>
        <v>533313</v>
      </c>
      <c r="M26" s="56">
        <f t="shared" si="0"/>
        <v>433268</v>
      </c>
      <c r="N26" s="56">
        <f t="shared" si="0"/>
        <v>244277</v>
      </c>
      <c r="O26" s="51"/>
      <c r="P26" s="64">
        <v>5848737</v>
      </c>
      <c r="Q26" s="63">
        <v>300122</v>
      </c>
      <c r="R26" s="67">
        <f t="shared" si="2"/>
        <v>7.4</v>
      </c>
      <c r="S26" s="67">
        <f t="shared" si="3"/>
        <v>9.1</v>
      </c>
      <c r="T26" s="67">
        <f t="shared" si="4"/>
        <v>204.7</v>
      </c>
      <c r="U26" s="69">
        <f t="shared" si="5"/>
        <v>2.05</v>
      </c>
      <c r="V26" s="56">
        <v>11537337</v>
      </c>
    </row>
    <row r="27" spans="2:22" ht="24" customHeight="1">
      <c r="B27" s="13" t="s">
        <v>32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5">
        <v>83739</v>
      </c>
      <c r="J27" s="55">
        <v>38520</v>
      </c>
      <c r="K27" s="55">
        <v>16514</v>
      </c>
      <c r="L27" s="54">
        <f t="shared" si="0"/>
        <v>83739</v>
      </c>
      <c r="M27" s="54">
        <f t="shared" si="0"/>
        <v>38520</v>
      </c>
      <c r="N27" s="54">
        <f t="shared" si="0"/>
        <v>16514</v>
      </c>
      <c r="O27" s="51"/>
      <c r="P27" s="63">
        <v>4924593</v>
      </c>
      <c r="Q27" s="63">
        <v>143777</v>
      </c>
      <c r="R27" s="67">
        <f t="shared" si="2"/>
        <v>0.8</v>
      </c>
      <c r="S27" s="67">
        <f t="shared" si="3"/>
        <v>1.7</v>
      </c>
      <c r="T27" s="67">
        <f t="shared" si="4"/>
        <v>162.7</v>
      </c>
      <c r="U27" s="69">
        <f t="shared" si="5"/>
        <v>1.63</v>
      </c>
      <c r="V27" s="54">
        <v>7976146</v>
      </c>
    </row>
    <row r="28" spans="2:22" ht="24" customHeight="1">
      <c r="B28" s="14" t="s">
        <v>33</v>
      </c>
      <c r="C28" s="56">
        <v>842200</v>
      </c>
      <c r="D28" s="56">
        <v>590055</v>
      </c>
      <c r="E28" s="56">
        <v>353903</v>
      </c>
      <c r="F28" s="56">
        <v>9900</v>
      </c>
      <c r="G28" s="56">
        <v>1285</v>
      </c>
      <c r="H28" s="56">
        <v>902</v>
      </c>
      <c r="I28" s="57">
        <v>0</v>
      </c>
      <c r="J28" s="57">
        <v>0</v>
      </c>
      <c r="K28" s="57">
        <v>0</v>
      </c>
      <c r="L28" s="56">
        <f t="shared" si="0"/>
        <v>852100</v>
      </c>
      <c r="M28" s="56">
        <f t="shared" si="0"/>
        <v>591340</v>
      </c>
      <c r="N28" s="56">
        <f t="shared" si="0"/>
        <v>354805</v>
      </c>
      <c r="O28" s="51"/>
      <c r="P28" s="64">
        <v>4389865</v>
      </c>
      <c r="Q28" s="63">
        <v>240924</v>
      </c>
      <c r="R28" s="67">
        <f t="shared" si="2"/>
        <v>13.5</v>
      </c>
      <c r="S28" s="67">
        <f t="shared" si="3"/>
        <v>19.4</v>
      </c>
      <c r="T28" s="67">
        <f t="shared" si="4"/>
        <v>135</v>
      </c>
      <c r="U28" s="69">
        <f t="shared" si="5"/>
        <v>1.35</v>
      </c>
      <c r="V28" s="56">
        <v>5335497</v>
      </c>
    </row>
    <row r="29" spans="2:22" ht="24" customHeight="1">
      <c r="B29" s="14" t="s">
        <v>34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7">
        <v>446572</v>
      </c>
      <c r="J29" s="57">
        <v>261981</v>
      </c>
      <c r="K29" s="57">
        <v>74462</v>
      </c>
      <c r="L29" s="56">
        <f t="shared" si="0"/>
        <v>446572</v>
      </c>
      <c r="M29" s="56">
        <f t="shared" si="0"/>
        <v>261981</v>
      </c>
      <c r="N29" s="56">
        <f t="shared" si="0"/>
        <v>74462</v>
      </c>
      <c r="O29" s="51"/>
      <c r="P29" s="64">
        <v>2862454</v>
      </c>
      <c r="Q29" s="63">
        <v>92507</v>
      </c>
      <c r="R29" s="67">
        <f t="shared" si="2"/>
        <v>9.2</v>
      </c>
      <c r="S29" s="67">
        <f t="shared" si="3"/>
        <v>15.6</v>
      </c>
      <c r="T29" s="67">
        <f t="shared" si="4"/>
        <v>108</v>
      </c>
      <c r="U29" s="69">
        <f t="shared" si="5"/>
        <v>1.08</v>
      </c>
      <c r="V29" s="56">
        <v>2829751</v>
      </c>
    </row>
    <row r="30" spans="2:22" ht="24" customHeight="1">
      <c r="B30" s="14" t="s">
        <v>51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7">
        <v>680000</v>
      </c>
      <c r="J30" s="57">
        <v>680000</v>
      </c>
      <c r="K30" s="57">
        <v>0</v>
      </c>
      <c r="L30" s="56">
        <f t="shared" si="0"/>
        <v>680000</v>
      </c>
      <c r="M30" s="56">
        <f t="shared" si="0"/>
        <v>680000</v>
      </c>
      <c r="N30" s="56">
        <f t="shared" si="0"/>
        <v>0</v>
      </c>
      <c r="O30" s="51"/>
      <c r="P30" s="64">
        <v>4683956</v>
      </c>
      <c r="Q30" s="63">
        <v>127628</v>
      </c>
      <c r="R30" s="67">
        <f t="shared" si="2"/>
        <v>14.5</v>
      </c>
      <c r="S30" s="67">
        <f t="shared" si="3"/>
        <v>14.5</v>
      </c>
      <c r="T30" s="67">
        <f t="shared" si="4"/>
        <v>233.9</v>
      </c>
      <c r="U30" s="69">
        <f t="shared" si="5"/>
        <v>2.34</v>
      </c>
      <c r="V30" s="56">
        <v>10273652</v>
      </c>
    </row>
    <row r="31" spans="2:22" ht="24" customHeight="1">
      <c r="B31" s="13" t="s">
        <v>52</v>
      </c>
      <c r="C31" s="54">
        <v>1288785</v>
      </c>
      <c r="D31" s="54">
        <v>822658</v>
      </c>
      <c r="E31" s="54">
        <v>237021</v>
      </c>
      <c r="F31" s="54">
        <v>0</v>
      </c>
      <c r="G31" s="54">
        <v>0</v>
      </c>
      <c r="H31" s="54">
        <v>0</v>
      </c>
      <c r="I31" s="55">
        <v>565498</v>
      </c>
      <c r="J31" s="55">
        <v>63807</v>
      </c>
      <c r="K31" s="55">
        <v>58194</v>
      </c>
      <c r="L31" s="54">
        <f t="shared" si="0"/>
        <v>1854283</v>
      </c>
      <c r="M31" s="54">
        <f t="shared" si="0"/>
        <v>886465</v>
      </c>
      <c r="N31" s="54">
        <f t="shared" si="0"/>
        <v>295215</v>
      </c>
      <c r="O31" s="51"/>
      <c r="P31" s="63">
        <v>6044387</v>
      </c>
      <c r="Q31" s="63">
        <v>166397</v>
      </c>
      <c r="R31" s="67">
        <f t="shared" si="2"/>
        <v>14.7</v>
      </c>
      <c r="S31" s="67">
        <f t="shared" si="3"/>
        <v>30.7</v>
      </c>
      <c r="T31" s="67">
        <f t="shared" si="4"/>
        <v>223.7</v>
      </c>
      <c r="U31" s="69">
        <f t="shared" si="5"/>
        <v>2.24</v>
      </c>
      <c r="V31" s="54">
        <v>12635412</v>
      </c>
    </row>
    <row r="32" spans="2:22" ht="24" customHeight="1">
      <c r="B32" s="13" t="s">
        <v>53</v>
      </c>
      <c r="C32" s="54">
        <v>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5">
        <v>15053</v>
      </c>
      <c r="J32" s="55">
        <v>6618</v>
      </c>
      <c r="K32" s="55">
        <v>2174</v>
      </c>
      <c r="L32" s="54">
        <f t="shared" si="0"/>
        <v>15053</v>
      </c>
      <c r="M32" s="54">
        <f t="shared" si="0"/>
        <v>6618</v>
      </c>
      <c r="N32" s="54">
        <f t="shared" si="0"/>
        <v>2174</v>
      </c>
      <c r="O32" s="51"/>
      <c r="P32" s="63">
        <v>6138330</v>
      </c>
      <c r="Q32" s="63">
        <v>186398</v>
      </c>
      <c r="R32" s="67">
        <f t="shared" si="2"/>
        <v>0.1</v>
      </c>
      <c r="S32" s="67">
        <f t="shared" si="3"/>
        <v>0.2</v>
      </c>
      <c r="T32" s="67">
        <f t="shared" si="4"/>
        <v>213.6</v>
      </c>
      <c r="U32" s="69">
        <f t="shared" si="5"/>
        <v>2.14</v>
      </c>
      <c r="V32" s="54">
        <v>13106170</v>
      </c>
    </row>
    <row r="33" spans="2:22" ht="24" customHeight="1">
      <c r="B33" s="14" t="s">
        <v>35</v>
      </c>
      <c r="C33" s="56">
        <v>150000</v>
      </c>
      <c r="D33" s="56">
        <v>150000</v>
      </c>
      <c r="E33" s="56">
        <v>0</v>
      </c>
      <c r="F33" s="56">
        <v>0</v>
      </c>
      <c r="G33" s="56">
        <v>0</v>
      </c>
      <c r="H33" s="56">
        <v>0</v>
      </c>
      <c r="I33" s="57">
        <v>508381</v>
      </c>
      <c r="J33" s="57">
        <v>385037</v>
      </c>
      <c r="K33" s="57">
        <v>44826</v>
      </c>
      <c r="L33" s="56">
        <f t="shared" si="0"/>
        <v>658381</v>
      </c>
      <c r="M33" s="56">
        <f t="shared" si="0"/>
        <v>535037</v>
      </c>
      <c r="N33" s="56">
        <f t="shared" si="0"/>
        <v>44826</v>
      </c>
      <c r="O33" s="51"/>
      <c r="P33" s="64">
        <v>3369731</v>
      </c>
      <c r="Q33" s="63">
        <v>105585</v>
      </c>
      <c r="R33" s="67">
        <f t="shared" si="2"/>
        <v>15.9</v>
      </c>
      <c r="S33" s="67">
        <f t="shared" si="3"/>
        <v>19.5</v>
      </c>
      <c r="T33" s="67">
        <f t="shared" si="4"/>
        <v>146.9</v>
      </c>
      <c r="U33" s="69">
        <f t="shared" si="5"/>
        <v>1.47</v>
      </c>
      <c r="V33" s="56">
        <v>4415860</v>
      </c>
    </row>
    <row r="34" spans="2:22" ht="24" customHeight="1">
      <c r="B34" s="13" t="s">
        <v>36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5">
        <v>746412</v>
      </c>
      <c r="J34" s="55">
        <v>652705</v>
      </c>
      <c r="K34" s="55">
        <v>74617</v>
      </c>
      <c r="L34" s="54">
        <f t="shared" si="0"/>
        <v>746412</v>
      </c>
      <c r="M34" s="54">
        <f t="shared" si="0"/>
        <v>652705</v>
      </c>
      <c r="N34" s="54">
        <f t="shared" si="0"/>
        <v>74617</v>
      </c>
      <c r="O34" s="51"/>
      <c r="P34" s="63">
        <v>4181720</v>
      </c>
      <c r="Q34" s="63">
        <v>132298</v>
      </c>
      <c r="R34" s="67">
        <f t="shared" si="2"/>
        <v>15.6</v>
      </c>
      <c r="S34" s="67">
        <f t="shared" si="3"/>
        <v>17.8</v>
      </c>
      <c r="T34" s="67">
        <f t="shared" si="4"/>
        <v>219.5</v>
      </c>
      <c r="U34" s="69">
        <f t="shared" si="5"/>
        <v>2.19</v>
      </c>
      <c r="V34" s="54">
        <v>8526109</v>
      </c>
    </row>
    <row r="35" spans="2:22" ht="27.75" customHeight="1">
      <c r="B35" s="16" t="s">
        <v>37</v>
      </c>
      <c r="C35" s="60">
        <f>SUM(C6:C19)</f>
        <v>109741794</v>
      </c>
      <c r="D35" s="60">
        <f aca="true" t="shared" si="6" ref="D35:M35">SUM(D6:D19)</f>
        <v>35340067</v>
      </c>
      <c r="E35" s="60">
        <f t="shared" si="6"/>
        <v>9021982</v>
      </c>
      <c r="F35" s="60">
        <f t="shared" si="6"/>
        <v>17921815</v>
      </c>
      <c r="G35" s="60">
        <f t="shared" si="6"/>
        <v>665294</v>
      </c>
      <c r="H35" s="60">
        <f t="shared" si="6"/>
        <v>25843</v>
      </c>
      <c r="I35" s="60">
        <f t="shared" si="6"/>
        <v>190391018</v>
      </c>
      <c r="J35" s="60">
        <f t="shared" si="6"/>
        <v>110743503</v>
      </c>
      <c r="K35" s="60">
        <f t="shared" si="6"/>
        <v>22941873</v>
      </c>
      <c r="L35" s="60">
        <f t="shared" si="6"/>
        <v>318054627</v>
      </c>
      <c r="M35" s="60">
        <f t="shared" si="6"/>
        <v>146748864</v>
      </c>
      <c r="N35" s="60">
        <f>SUM(N6:N19)</f>
        <v>31989698</v>
      </c>
      <c r="O35" s="51"/>
      <c r="P35" s="60">
        <f>SUM(P6:P19)</f>
        <v>402181459</v>
      </c>
      <c r="Q35" s="60">
        <f>SUM(Q6:Q19)</f>
        <v>16379401</v>
      </c>
      <c r="R35" s="72">
        <f t="shared" si="2"/>
        <v>36.5</v>
      </c>
      <c r="S35" s="72">
        <f t="shared" si="3"/>
        <v>79.1</v>
      </c>
      <c r="T35" s="72">
        <f t="shared" si="4"/>
        <v>178.6</v>
      </c>
      <c r="U35" s="68">
        <f t="shared" si="5"/>
        <v>1.79</v>
      </c>
      <c r="V35" s="60">
        <f>SUM(V6:V19)</f>
        <v>571476181</v>
      </c>
    </row>
    <row r="36" spans="2:22" ht="27.75" customHeight="1">
      <c r="B36" s="16" t="s">
        <v>64</v>
      </c>
      <c r="C36" s="60">
        <f aca="true" t="shared" si="7" ref="C36:M36">SUM(C20:C34)</f>
        <v>2440614</v>
      </c>
      <c r="D36" s="60">
        <f t="shared" si="7"/>
        <v>1652680</v>
      </c>
      <c r="E36" s="60">
        <f t="shared" si="7"/>
        <v>658341</v>
      </c>
      <c r="F36" s="60">
        <f t="shared" si="7"/>
        <v>9900</v>
      </c>
      <c r="G36" s="60">
        <f t="shared" si="7"/>
        <v>1285</v>
      </c>
      <c r="H36" s="60">
        <f t="shared" si="7"/>
        <v>902</v>
      </c>
      <c r="I36" s="60">
        <f t="shared" si="7"/>
        <v>10848072</v>
      </c>
      <c r="J36" s="60">
        <f t="shared" si="7"/>
        <v>7390552</v>
      </c>
      <c r="K36" s="60">
        <f t="shared" si="7"/>
        <v>1660178</v>
      </c>
      <c r="L36" s="60">
        <f t="shared" si="7"/>
        <v>13298586</v>
      </c>
      <c r="M36" s="60">
        <f t="shared" si="7"/>
        <v>9044517</v>
      </c>
      <c r="N36" s="60">
        <f>SUM(N20:N34)</f>
        <v>2319421</v>
      </c>
      <c r="O36" s="51"/>
      <c r="P36" s="60">
        <f>SUM(P20:P34)</f>
        <v>73515852</v>
      </c>
      <c r="Q36" s="60">
        <f>SUM(Q20:Q34)</f>
        <v>3053435</v>
      </c>
      <c r="R36" s="72">
        <f t="shared" si="2"/>
        <v>12.3</v>
      </c>
      <c r="S36" s="72">
        <f t="shared" si="3"/>
        <v>18.1</v>
      </c>
      <c r="T36" s="72">
        <f t="shared" si="4"/>
        <v>158.6</v>
      </c>
      <c r="U36" s="68">
        <f t="shared" si="5"/>
        <v>1.59</v>
      </c>
      <c r="V36" s="60">
        <f>SUM(V20:V34)</f>
        <v>107576127</v>
      </c>
    </row>
    <row r="37" spans="2:22" ht="27.75" customHeight="1">
      <c r="B37" s="16" t="s">
        <v>39</v>
      </c>
      <c r="C37" s="60">
        <f aca="true" t="shared" si="8" ref="C37:M37">SUM(C6:C34)</f>
        <v>112182408</v>
      </c>
      <c r="D37" s="60">
        <f t="shared" si="8"/>
        <v>36992747</v>
      </c>
      <c r="E37" s="60">
        <f t="shared" si="8"/>
        <v>9680323</v>
      </c>
      <c r="F37" s="60">
        <f t="shared" si="8"/>
        <v>17931715</v>
      </c>
      <c r="G37" s="60">
        <f t="shared" si="8"/>
        <v>666579</v>
      </c>
      <c r="H37" s="60">
        <f t="shared" si="8"/>
        <v>26745</v>
      </c>
      <c r="I37" s="60">
        <f t="shared" si="8"/>
        <v>201239090</v>
      </c>
      <c r="J37" s="60">
        <f t="shared" si="8"/>
        <v>118134055</v>
      </c>
      <c r="K37" s="61">
        <f t="shared" si="8"/>
        <v>24602051</v>
      </c>
      <c r="L37" s="60">
        <f t="shared" si="8"/>
        <v>331353213</v>
      </c>
      <c r="M37" s="60">
        <f t="shared" si="8"/>
        <v>155793381</v>
      </c>
      <c r="N37" s="60">
        <f>SUM(N6:N34)</f>
        <v>34309119</v>
      </c>
      <c r="O37" s="51"/>
      <c r="P37" s="60">
        <f>SUM(P6:P34)</f>
        <v>475697311</v>
      </c>
      <c r="Q37" s="60">
        <f>SUM(Q6:Q34)</f>
        <v>19432836</v>
      </c>
      <c r="R37" s="72">
        <f t="shared" si="2"/>
        <v>32.8</v>
      </c>
      <c r="S37" s="72">
        <f t="shared" si="3"/>
        <v>69.7</v>
      </c>
      <c r="T37" s="72">
        <f t="shared" si="4"/>
        <v>175.5</v>
      </c>
      <c r="U37" s="72">
        <f t="shared" si="5"/>
        <v>1.75</v>
      </c>
      <c r="V37" s="60">
        <f>SUM(V6:V34)</f>
        <v>679052308</v>
      </c>
    </row>
    <row r="38" spans="18:21" ht="21" customHeight="1">
      <c r="R38" s="4" t="s">
        <v>40</v>
      </c>
      <c r="S38" s="4"/>
      <c r="T38" s="4"/>
      <c r="U38" s="4"/>
    </row>
    <row r="39" spans="17:21" ht="21" customHeight="1">
      <c r="Q39" t="s">
        <v>42</v>
      </c>
      <c r="R39" s="4"/>
      <c r="S39" s="4"/>
      <c r="T39" s="5" t="s">
        <v>44</v>
      </c>
      <c r="U39" s="4"/>
    </row>
    <row r="40" spans="17:21" ht="21.75" customHeight="1">
      <c r="Q40" s="6" t="s">
        <v>37</v>
      </c>
      <c r="R40" s="73">
        <f>ROUND(AVERAGE(R6:R19),1)</f>
        <v>31</v>
      </c>
      <c r="S40" s="73">
        <f>ROUND(AVERAGE(S6:S19),1)</f>
        <v>61.5</v>
      </c>
      <c r="T40" s="73">
        <f>ROUND(AVERAGE(T6:T19),1)</f>
        <v>191.4</v>
      </c>
      <c r="U40" s="73">
        <f>ROUND(AVERAGE(U6:U19),2)</f>
        <v>1.91</v>
      </c>
    </row>
    <row r="41" spans="17:21" ht="21.75" customHeight="1">
      <c r="Q41" s="6" t="s">
        <v>38</v>
      </c>
      <c r="R41" s="73">
        <f>ROUND(AVERAGE(R20:R34),1)</f>
        <v>12.3</v>
      </c>
      <c r="S41" s="73">
        <f>ROUND(AVERAGE(S20:S34),1)</f>
        <v>19</v>
      </c>
      <c r="T41" s="73">
        <f>ROUND(AVERAGE(T20:T34),1)</f>
        <v>157.5</v>
      </c>
      <c r="U41" s="73">
        <f>ROUND(AVERAGE(U20:U34),2)</f>
        <v>1.57</v>
      </c>
    </row>
    <row r="42" spans="17:21" ht="21.75" customHeight="1">
      <c r="Q42" s="6" t="s">
        <v>39</v>
      </c>
      <c r="R42" s="73">
        <f>ROUND(AVERAGE(R6:R34),1)</f>
        <v>21.3</v>
      </c>
      <c r="S42" s="73">
        <f>ROUND(AVERAGE(S6:S34),1)</f>
        <v>39.5</v>
      </c>
      <c r="T42" s="73">
        <f>ROUND(AVERAGE(T6:T34),1)</f>
        <v>173.9</v>
      </c>
      <c r="U42" s="73">
        <f>ROUND(AVERAGE(U6:U34),2)</f>
        <v>1.74</v>
      </c>
    </row>
    <row r="43" ht="21" customHeight="1">
      <c r="R43" t="s">
        <v>41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44" r:id="rId1"/>
  <headerFooter alignWithMargins="0">
    <oddHeader>&amp;L&amp;"ＭＳ ゴシック,標準"&amp;24 １７ 債務負担行為の状況（Ｒ２年度決算額）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showGridLines="0" view="pageBreakPreview" zoomScale="65" zoomScaleNormal="55" zoomScaleSheetLayoutView="65" workbookViewId="0" topLeftCell="B1">
      <selection activeCell="V7" sqref="V7"/>
    </sheetView>
  </sheetViews>
  <sheetFormatPr defaultColWidth="8.66015625" defaultRowHeight="18"/>
  <cols>
    <col min="1" max="1" width="0" style="7" hidden="1" customWidth="1"/>
    <col min="2" max="2" width="11.66015625" style="7" customWidth="1"/>
    <col min="3" max="4" width="12.16015625" style="0" customWidth="1"/>
    <col min="5" max="5" width="11.66015625" style="0" customWidth="1"/>
    <col min="6" max="6" width="12.66015625" style="0" customWidth="1"/>
    <col min="7" max="7" width="12.16015625" style="0" customWidth="1"/>
    <col min="8" max="8" width="11.66015625" style="0" customWidth="1"/>
    <col min="9" max="10" width="12.16015625" style="0" customWidth="1"/>
    <col min="11" max="11" width="11.66015625" style="0" customWidth="1"/>
    <col min="12" max="12" width="12.66015625" style="0" customWidth="1"/>
    <col min="13" max="13" width="12.16015625" style="0" customWidth="1"/>
    <col min="14" max="14" width="11.66015625" style="0" customWidth="1"/>
    <col min="15" max="15" width="1.66015625" style="0" customWidth="1"/>
    <col min="16" max="16" width="12.66015625" style="0" customWidth="1"/>
    <col min="17" max="17" width="11.66015625" style="0" customWidth="1"/>
    <col min="18" max="19" width="10.66015625" style="0" customWidth="1"/>
    <col min="20" max="20" width="11.16015625" style="0" customWidth="1"/>
    <col min="21" max="21" width="10.66015625" style="0" customWidth="1"/>
    <col min="22" max="22" width="13.16015625" style="0" customWidth="1"/>
    <col min="23" max="23" width="14" style="0" customWidth="1"/>
  </cols>
  <sheetData>
    <row r="1" spans="1:22" ht="17.25">
      <c r="A1" s="20"/>
      <c r="B1" s="82" t="s">
        <v>69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  <c r="O1" s="22"/>
      <c r="P1" s="22"/>
      <c r="Q1" s="22"/>
      <c r="R1" s="22"/>
      <c r="S1" s="22"/>
      <c r="T1" s="22"/>
      <c r="U1" s="22"/>
      <c r="V1" s="21"/>
    </row>
    <row r="2" spans="1:22" ht="21" customHeight="1">
      <c r="A2" s="20"/>
      <c r="B2" s="23" t="s">
        <v>70</v>
      </c>
      <c r="C2" s="24"/>
      <c r="D2" s="24"/>
      <c r="E2" s="24"/>
      <c r="F2" s="24"/>
      <c r="G2" s="24"/>
      <c r="H2" s="24"/>
      <c r="I2" s="24"/>
      <c r="J2" s="24"/>
      <c r="K2" s="25"/>
      <c r="L2" s="24"/>
      <c r="M2" s="24"/>
      <c r="N2" s="25"/>
      <c r="O2" s="26"/>
      <c r="P2" s="25"/>
      <c r="Q2" s="25"/>
      <c r="R2" s="22"/>
      <c r="S2" s="22"/>
      <c r="T2" s="25"/>
      <c r="U2" s="21"/>
      <c r="V2" s="25" t="s">
        <v>71</v>
      </c>
    </row>
    <row r="3" spans="1:22" ht="21" customHeight="1">
      <c r="A3" s="20"/>
      <c r="B3" s="27"/>
      <c r="C3" s="48" t="s">
        <v>1</v>
      </c>
      <c r="D3" s="49"/>
      <c r="E3" s="50"/>
      <c r="F3" s="48" t="s">
        <v>2</v>
      </c>
      <c r="G3" s="49"/>
      <c r="H3" s="50"/>
      <c r="I3" s="48" t="s">
        <v>3</v>
      </c>
      <c r="J3" s="49"/>
      <c r="K3" s="50"/>
      <c r="L3" s="48" t="s">
        <v>4</v>
      </c>
      <c r="M3" s="49"/>
      <c r="N3" s="50"/>
      <c r="O3" s="22"/>
      <c r="P3" s="28"/>
      <c r="Q3" s="29"/>
      <c r="R3" s="30" t="s">
        <v>7</v>
      </c>
      <c r="S3" s="30" t="s">
        <v>72</v>
      </c>
      <c r="T3" s="46" t="s">
        <v>5</v>
      </c>
      <c r="U3" s="30"/>
      <c r="V3" s="31"/>
    </row>
    <row r="4" spans="1:22" ht="21" customHeight="1">
      <c r="A4" s="20"/>
      <c r="B4" s="32"/>
      <c r="C4" s="33" t="s">
        <v>6</v>
      </c>
      <c r="D4" s="33" t="s">
        <v>7</v>
      </c>
      <c r="E4" s="33" t="s">
        <v>8</v>
      </c>
      <c r="F4" s="33" t="s">
        <v>6</v>
      </c>
      <c r="G4" s="33" t="s">
        <v>7</v>
      </c>
      <c r="H4" s="33" t="s">
        <v>8</v>
      </c>
      <c r="I4" s="33" t="s">
        <v>6</v>
      </c>
      <c r="J4" s="33" t="s">
        <v>7</v>
      </c>
      <c r="K4" s="33" t="s">
        <v>8</v>
      </c>
      <c r="L4" s="33" t="s">
        <v>6</v>
      </c>
      <c r="M4" s="33" t="s">
        <v>7</v>
      </c>
      <c r="N4" s="33" t="s">
        <v>8</v>
      </c>
      <c r="O4" s="34"/>
      <c r="P4" s="33" t="s">
        <v>9</v>
      </c>
      <c r="Q4" s="35" t="s">
        <v>73</v>
      </c>
      <c r="R4" s="45" t="s">
        <v>74</v>
      </c>
      <c r="S4" s="45" t="s">
        <v>75</v>
      </c>
      <c r="T4" s="47" t="s">
        <v>76</v>
      </c>
      <c r="U4" s="41" t="s">
        <v>77</v>
      </c>
      <c r="V4" s="33" t="s">
        <v>13</v>
      </c>
    </row>
    <row r="5" spans="1:22" ht="21" customHeight="1">
      <c r="A5" s="20"/>
      <c r="B5" s="36"/>
      <c r="C5" s="37" t="s">
        <v>10</v>
      </c>
      <c r="D5" s="37" t="s">
        <v>11</v>
      </c>
      <c r="E5" s="37" t="s">
        <v>12</v>
      </c>
      <c r="F5" s="37" t="s">
        <v>10</v>
      </c>
      <c r="G5" s="37" t="s">
        <v>11</v>
      </c>
      <c r="H5" s="37" t="s">
        <v>12</v>
      </c>
      <c r="I5" s="37" t="s">
        <v>10</v>
      </c>
      <c r="J5" s="37" t="s">
        <v>11</v>
      </c>
      <c r="K5" s="37" t="s">
        <v>12</v>
      </c>
      <c r="L5" s="37" t="s">
        <v>10</v>
      </c>
      <c r="M5" s="37" t="s">
        <v>11</v>
      </c>
      <c r="N5" s="37" t="s">
        <v>12</v>
      </c>
      <c r="O5" s="34"/>
      <c r="P5" s="38"/>
      <c r="Q5" s="42" t="s">
        <v>78</v>
      </c>
      <c r="R5" s="43" t="s">
        <v>79</v>
      </c>
      <c r="S5" s="43" t="s">
        <v>79</v>
      </c>
      <c r="T5" s="44" t="s">
        <v>80</v>
      </c>
      <c r="U5" s="39"/>
      <c r="V5" s="40"/>
    </row>
    <row r="6" spans="2:22" ht="24" customHeight="1">
      <c r="B6" s="12" t="s">
        <v>14</v>
      </c>
      <c r="C6" s="52">
        <v>809219</v>
      </c>
      <c r="D6" s="52">
        <v>0</v>
      </c>
      <c r="E6" s="52">
        <v>0</v>
      </c>
      <c r="F6" s="52">
        <v>14000000</v>
      </c>
      <c r="G6" s="52">
        <v>0</v>
      </c>
      <c r="H6" s="52">
        <v>0</v>
      </c>
      <c r="I6" s="53">
        <v>11451031</v>
      </c>
      <c r="J6" s="53">
        <v>6636485</v>
      </c>
      <c r="K6" s="53">
        <v>1517138</v>
      </c>
      <c r="L6" s="52">
        <f>SUM(C6,F6,I6)</f>
        <v>26260250</v>
      </c>
      <c r="M6" s="52">
        <f>SUM(D6,G6,J6)</f>
        <v>6636485</v>
      </c>
      <c r="N6" s="52">
        <f>SUM(E6,H6,K6)</f>
        <v>1517138</v>
      </c>
      <c r="O6" s="51"/>
      <c r="P6" s="62">
        <v>66951388</v>
      </c>
      <c r="Q6" s="63">
        <v>3089952</v>
      </c>
      <c r="R6" s="67">
        <f>ROUND(M6/P6*100,1)</f>
        <v>9.9</v>
      </c>
      <c r="S6" s="67">
        <f>ROUND(+L6/P6*100,1)</f>
        <v>39.2</v>
      </c>
      <c r="T6" s="68">
        <f>ROUND((M6+V6)/P6*100,1)</f>
        <v>178.3</v>
      </c>
      <c r="U6" s="68">
        <f>ROUND((M6+V6)/P6,2)</f>
        <v>1.78</v>
      </c>
      <c r="V6" s="52">
        <v>112711476</v>
      </c>
    </row>
    <row r="7" spans="2:22" ht="24" customHeight="1">
      <c r="B7" s="13" t="s">
        <v>15</v>
      </c>
      <c r="C7" s="54">
        <v>61700309</v>
      </c>
      <c r="D7" s="54">
        <v>9636745</v>
      </c>
      <c r="E7" s="54">
        <v>11517216</v>
      </c>
      <c r="F7" s="54">
        <v>2636516</v>
      </c>
      <c r="G7" s="54">
        <v>137064</v>
      </c>
      <c r="H7" s="54">
        <v>667</v>
      </c>
      <c r="I7" s="55">
        <v>39800042</v>
      </c>
      <c r="J7" s="55">
        <v>25730898</v>
      </c>
      <c r="K7" s="55">
        <v>4814297</v>
      </c>
      <c r="L7" s="54">
        <f aca="true" t="shared" si="0" ref="L7:N34">SUM(C7,F7,I7)</f>
        <v>104136867</v>
      </c>
      <c r="M7" s="54">
        <f t="shared" si="0"/>
        <v>35504707</v>
      </c>
      <c r="N7" s="54">
        <f t="shared" si="0"/>
        <v>16332180</v>
      </c>
      <c r="O7" s="51"/>
      <c r="P7" s="63">
        <v>91068924</v>
      </c>
      <c r="Q7" s="63">
        <v>16021</v>
      </c>
      <c r="R7" s="67">
        <f aca="true" t="shared" si="1" ref="R7:R34">ROUND(M7/P7*100,1)</f>
        <v>39</v>
      </c>
      <c r="S7" s="67">
        <f aca="true" t="shared" si="2" ref="S7:S34">ROUND(+L7/P7*100,1)</f>
        <v>114.3</v>
      </c>
      <c r="T7" s="67">
        <f aca="true" t="shared" si="3" ref="T7:T34">ROUND((M7+V7)/P7*100,1)</f>
        <v>97.8</v>
      </c>
      <c r="U7" s="69">
        <f aca="true" t="shared" si="4" ref="U7:U34">ROUND((M7+V7)/P7,2)</f>
        <v>0.98</v>
      </c>
      <c r="V7" s="54">
        <v>53590830</v>
      </c>
    </row>
    <row r="8" spans="2:22" ht="24" customHeight="1">
      <c r="B8" s="13" t="s">
        <v>16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5">
        <v>8433168</v>
      </c>
      <c r="J8" s="55">
        <v>4356559</v>
      </c>
      <c r="K8" s="55">
        <v>2287690</v>
      </c>
      <c r="L8" s="54">
        <f t="shared" si="0"/>
        <v>8433168</v>
      </c>
      <c r="M8" s="54">
        <f t="shared" si="0"/>
        <v>4356559</v>
      </c>
      <c r="N8" s="54">
        <f t="shared" si="0"/>
        <v>2287690</v>
      </c>
      <c r="O8" s="51"/>
      <c r="P8" s="63">
        <v>29873524</v>
      </c>
      <c r="Q8" s="63">
        <v>1571286</v>
      </c>
      <c r="R8" s="67">
        <f t="shared" si="1"/>
        <v>14.6</v>
      </c>
      <c r="S8" s="67">
        <f t="shared" si="2"/>
        <v>28.2</v>
      </c>
      <c r="T8" s="67">
        <f t="shared" si="3"/>
        <v>205.8</v>
      </c>
      <c r="U8" s="69">
        <f t="shared" si="4"/>
        <v>2.06</v>
      </c>
      <c r="V8" s="54">
        <v>57121674</v>
      </c>
    </row>
    <row r="9" spans="2:22" ht="24" customHeight="1">
      <c r="B9" s="14" t="s">
        <v>17</v>
      </c>
      <c r="C9" s="56">
        <v>9495450</v>
      </c>
      <c r="D9" s="56">
        <v>3773703</v>
      </c>
      <c r="E9" s="56">
        <v>1600677</v>
      </c>
      <c r="F9" s="56">
        <v>0</v>
      </c>
      <c r="G9" s="56">
        <v>0</v>
      </c>
      <c r="H9" s="56">
        <v>0</v>
      </c>
      <c r="I9" s="57">
        <v>16931388</v>
      </c>
      <c r="J9" s="57">
        <v>10621606</v>
      </c>
      <c r="K9" s="57">
        <v>1390427</v>
      </c>
      <c r="L9" s="56">
        <f t="shared" si="0"/>
        <v>26426838</v>
      </c>
      <c r="M9" s="56">
        <f t="shared" si="0"/>
        <v>14395309</v>
      </c>
      <c r="N9" s="56">
        <f t="shared" si="0"/>
        <v>2991104</v>
      </c>
      <c r="O9" s="51"/>
      <c r="P9" s="64">
        <v>41831743</v>
      </c>
      <c r="Q9" s="63">
        <v>2330983</v>
      </c>
      <c r="R9" s="67">
        <f t="shared" si="1"/>
        <v>34.4</v>
      </c>
      <c r="S9" s="67">
        <f t="shared" si="2"/>
        <v>63.2</v>
      </c>
      <c r="T9" s="67">
        <f t="shared" si="3"/>
        <v>148.2</v>
      </c>
      <c r="U9" s="69">
        <f t="shared" si="4"/>
        <v>1.48</v>
      </c>
      <c r="V9" s="56">
        <v>47601085</v>
      </c>
    </row>
    <row r="10" spans="2:22" ht="24" customHeight="1">
      <c r="B10" s="14" t="s">
        <v>18</v>
      </c>
      <c r="C10" s="56">
        <v>4688083</v>
      </c>
      <c r="D10" s="56">
        <v>1641064</v>
      </c>
      <c r="E10" s="56">
        <v>140229</v>
      </c>
      <c r="F10" s="56">
        <v>0</v>
      </c>
      <c r="G10" s="56">
        <v>0</v>
      </c>
      <c r="H10" s="56">
        <v>0</v>
      </c>
      <c r="I10" s="57">
        <v>20376797</v>
      </c>
      <c r="J10" s="57">
        <v>13333864</v>
      </c>
      <c r="K10" s="57">
        <v>1963985</v>
      </c>
      <c r="L10" s="56">
        <f t="shared" si="0"/>
        <v>25064880</v>
      </c>
      <c r="M10" s="56">
        <f t="shared" si="0"/>
        <v>14974928</v>
      </c>
      <c r="N10" s="56">
        <f t="shared" si="0"/>
        <v>2104214</v>
      </c>
      <c r="O10" s="51"/>
      <c r="P10" s="64">
        <v>30337010</v>
      </c>
      <c r="Q10" s="63">
        <v>1745571</v>
      </c>
      <c r="R10" s="67">
        <f t="shared" si="1"/>
        <v>49.4</v>
      </c>
      <c r="S10" s="67">
        <f t="shared" si="2"/>
        <v>82.6</v>
      </c>
      <c r="T10" s="67">
        <f t="shared" si="3"/>
        <v>273.7</v>
      </c>
      <c r="U10" s="69">
        <f t="shared" si="4"/>
        <v>2.74</v>
      </c>
      <c r="V10" s="56">
        <v>68046420</v>
      </c>
    </row>
    <row r="11" spans="2:22" ht="24" customHeight="1">
      <c r="B11" s="14" t="s">
        <v>19</v>
      </c>
      <c r="C11" s="56">
        <v>9678742</v>
      </c>
      <c r="D11" s="56">
        <v>3311539</v>
      </c>
      <c r="E11" s="56">
        <v>443192</v>
      </c>
      <c r="F11" s="56">
        <v>5000000</v>
      </c>
      <c r="G11" s="56">
        <v>0</v>
      </c>
      <c r="H11" s="56">
        <v>0</v>
      </c>
      <c r="I11" s="57">
        <v>40498228</v>
      </c>
      <c r="J11" s="57">
        <v>23909295</v>
      </c>
      <c r="K11" s="57">
        <v>3805156</v>
      </c>
      <c r="L11" s="56">
        <f t="shared" si="0"/>
        <v>55176970</v>
      </c>
      <c r="M11" s="56">
        <f t="shared" si="0"/>
        <v>27220834</v>
      </c>
      <c r="N11" s="56">
        <f t="shared" si="0"/>
        <v>4248348</v>
      </c>
      <c r="O11" s="51"/>
      <c r="P11" s="64">
        <v>37959942</v>
      </c>
      <c r="Q11" s="63">
        <v>1938949</v>
      </c>
      <c r="R11" s="67">
        <f t="shared" si="1"/>
        <v>71.7</v>
      </c>
      <c r="S11" s="67">
        <f t="shared" si="2"/>
        <v>145.4</v>
      </c>
      <c r="T11" s="67">
        <f t="shared" si="3"/>
        <v>195.1</v>
      </c>
      <c r="U11" s="69">
        <f t="shared" si="4"/>
        <v>1.95</v>
      </c>
      <c r="V11" s="56">
        <v>46831510</v>
      </c>
    </row>
    <row r="12" spans="2:22" ht="24" customHeight="1">
      <c r="B12" s="14" t="s">
        <v>20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7">
        <v>4005005</v>
      </c>
      <c r="J12" s="57">
        <v>1802093</v>
      </c>
      <c r="K12" s="57">
        <v>375427</v>
      </c>
      <c r="L12" s="56">
        <f t="shared" si="0"/>
        <v>4005005</v>
      </c>
      <c r="M12" s="56">
        <f t="shared" si="0"/>
        <v>1802093</v>
      </c>
      <c r="N12" s="56">
        <f t="shared" si="0"/>
        <v>375427</v>
      </c>
      <c r="O12" s="51"/>
      <c r="P12" s="64">
        <v>16103371</v>
      </c>
      <c r="Q12" s="63">
        <v>1059122</v>
      </c>
      <c r="R12" s="67">
        <f t="shared" si="1"/>
        <v>11.2</v>
      </c>
      <c r="S12" s="67">
        <f t="shared" si="2"/>
        <v>24.9</v>
      </c>
      <c r="T12" s="67">
        <f t="shared" si="3"/>
        <v>230.1</v>
      </c>
      <c r="U12" s="69">
        <f t="shared" si="4"/>
        <v>2.3</v>
      </c>
      <c r="V12" s="56">
        <v>35245504</v>
      </c>
    </row>
    <row r="13" spans="2:22" ht="24" customHeight="1">
      <c r="B13" s="14" t="s">
        <v>21</v>
      </c>
      <c r="C13" s="56">
        <v>505113</v>
      </c>
      <c r="D13" s="56">
        <v>500698</v>
      </c>
      <c r="E13" s="56">
        <v>4320</v>
      </c>
      <c r="F13" s="56">
        <v>0</v>
      </c>
      <c r="G13" s="56">
        <v>0</v>
      </c>
      <c r="H13" s="56">
        <v>0</v>
      </c>
      <c r="I13" s="57">
        <v>3410678</v>
      </c>
      <c r="J13" s="57">
        <v>2126423</v>
      </c>
      <c r="K13" s="57">
        <v>697446</v>
      </c>
      <c r="L13" s="56">
        <f t="shared" si="0"/>
        <v>3915791</v>
      </c>
      <c r="M13" s="56">
        <f t="shared" si="0"/>
        <v>2627121</v>
      </c>
      <c r="N13" s="56">
        <f t="shared" si="0"/>
        <v>701766</v>
      </c>
      <c r="O13" s="51"/>
      <c r="P13" s="64">
        <v>5925282</v>
      </c>
      <c r="Q13" s="63">
        <v>249088</v>
      </c>
      <c r="R13" s="67">
        <f t="shared" si="1"/>
        <v>44.3</v>
      </c>
      <c r="S13" s="67">
        <f t="shared" si="2"/>
        <v>66.1</v>
      </c>
      <c r="T13" s="67">
        <f t="shared" si="3"/>
        <v>212.5</v>
      </c>
      <c r="U13" s="69">
        <f t="shared" si="4"/>
        <v>2.13</v>
      </c>
      <c r="V13" s="56">
        <v>9964442</v>
      </c>
    </row>
    <row r="14" spans="2:22" ht="24" customHeight="1">
      <c r="B14" s="14" t="s">
        <v>22</v>
      </c>
      <c r="C14" s="56">
        <v>2219000</v>
      </c>
      <c r="D14" s="56">
        <v>2219000</v>
      </c>
      <c r="E14" s="56">
        <v>0</v>
      </c>
      <c r="F14" s="56">
        <v>0</v>
      </c>
      <c r="G14" s="56">
        <v>0</v>
      </c>
      <c r="H14" s="56">
        <v>0</v>
      </c>
      <c r="I14" s="57">
        <v>4882108</v>
      </c>
      <c r="J14" s="57">
        <v>3218903</v>
      </c>
      <c r="K14" s="57">
        <v>1029661</v>
      </c>
      <c r="L14" s="56">
        <f t="shared" si="0"/>
        <v>7101108</v>
      </c>
      <c r="M14" s="56">
        <f t="shared" si="0"/>
        <v>5437903</v>
      </c>
      <c r="N14" s="56">
        <f t="shared" si="0"/>
        <v>1029661</v>
      </c>
      <c r="O14" s="51"/>
      <c r="P14" s="64">
        <v>12790434</v>
      </c>
      <c r="Q14" s="63">
        <v>493225</v>
      </c>
      <c r="R14" s="67">
        <f t="shared" si="1"/>
        <v>42.5</v>
      </c>
      <c r="S14" s="67">
        <f t="shared" si="2"/>
        <v>55.5</v>
      </c>
      <c r="T14" s="67">
        <f t="shared" si="3"/>
        <v>164.9</v>
      </c>
      <c r="U14" s="69">
        <f t="shared" si="4"/>
        <v>1.65</v>
      </c>
      <c r="V14" s="56">
        <v>15658760</v>
      </c>
    </row>
    <row r="15" spans="2:22" ht="24" customHeight="1">
      <c r="B15" s="14" t="s">
        <v>23</v>
      </c>
      <c r="C15" s="56">
        <v>1995956</v>
      </c>
      <c r="D15" s="56">
        <v>1755631</v>
      </c>
      <c r="E15" s="56">
        <v>84796</v>
      </c>
      <c r="F15" s="56">
        <v>90000</v>
      </c>
      <c r="G15" s="56">
        <v>0</v>
      </c>
      <c r="H15" s="56">
        <v>0</v>
      </c>
      <c r="I15" s="57">
        <v>63033</v>
      </c>
      <c r="J15" s="57">
        <v>60995</v>
      </c>
      <c r="K15" s="57">
        <v>97</v>
      </c>
      <c r="L15" s="56">
        <f t="shared" si="0"/>
        <v>2148989</v>
      </c>
      <c r="M15" s="56">
        <f t="shared" si="0"/>
        <v>1816626</v>
      </c>
      <c r="N15" s="56">
        <f t="shared" si="0"/>
        <v>84893</v>
      </c>
      <c r="O15" s="51"/>
      <c r="P15" s="64">
        <v>6400136</v>
      </c>
      <c r="Q15" s="63">
        <v>277373</v>
      </c>
      <c r="R15" s="67">
        <f t="shared" si="1"/>
        <v>28.4</v>
      </c>
      <c r="S15" s="67">
        <f t="shared" si="2"/>
        <v>33.6</v>
      </c>
      <c r="T15" s="67">
        <f t="shared" si="3"/>
        <v>218.4</v>
      </c>
      <c r="U15" s="69">
        <f t="shared" si="4"/>
        <v>2.18</v>
      </c>
      <c r="V15" s="56">
        <v>12160346</v>
      </c>
    </row>
    <row r="16" spans="2:22" ht="24" customHeight="1">
      <c r="B16" s="13" t="s">
        <v>24</v>
      </c>
      <c r="C16" s="54">
        <v>0</v>
      </c>
      <c r="D16" s="54">
        <v>0</v>
      </c>
      <c r="E16" s="54">
        <v>0</v>
      </c>
      <c r="F16" s="54">
        <v>700000</v>
      </c>
      <c r="G16" s="54">
        <v>0</v>
      </c>
      <c r="H16" s="54">
        <v>0</v>
      </c>
      <c r="I16" s="55">
        <v>1636121</v>
      </c>
      <c r="J16" s="55">
        <v>1363652</v>
      </c>
      <c r="K16" s="55">
        <v>89161</v>
      </c>
      <c r="L16" s="54">
        <f t="shared" si="0"/>
        <v>2336121</v>
      </c>
      <c r="M16" s="54">
        <f t="shared" si="0"/>
        <v>1363652</v>
      </c>
      <c r="N16" s="54">
        <f t="shared" si="0"/>
        <v>89161</v>
      </c>
      <c r="O16" s="51"/>
      <c r="P16" s="63">
        <v>7011663</v>
      </c>
      <c r="Q16" s="63">
        <v>229959</v>
      </c>
      <c r="R16" s="67">
        <f t="shared" si="1"/>
        <v>19.4</v>
      </c>
      <c r="S16" s="67">
        <f t="shared" si="2"/>
        <v>33.3</v>
      </c>
      <c r="T16" s="67">
        <f t="shared" si="3"/>
        <v>201.6</v>
      </c>
      <c r="U16" s="69">
        <f t="shared" si="4"/>
        <v>2.02</v>
      </c>
      <c r="V16" s="54">
        <v>12770129</v>
      </c>
    </row>
    <row r="17" spans="2:22" ht="24" customHeight="1">
      <c r="B17" s="14" t="s">
        <v>81</v>
      </c>
      <c r="C17" s="56">
        <v>4474115</v>
      </c>
      <c r="D17" s="56">
        <v>1396042</v>
      </c>
      <c r="E17" s="56">
        <v>1113511</v>
      </c>
      <c r="F17" s="56">
        <v>312783</v>
      </c>
      <c r="G17" s="56">
        <v>198300</v>
      </c>
      <c r="H17" s="56">
        <v>109948</v>
      </c>
      <c r="I17" s="57">
        <v>0</v>
      </c>
      <c r="J17" s="57">
        <v>0</v>
      </c>
      <c r="K17" s="57">
        <v>0</v>
      </c>
      <c r="L17" s="56">
        <f t="shared" si="0"/>
        <v>4786898</v>
      </c>
      <c r="M17" s="56">
        <f t="shared" si="0"/>
        <v>1594342</v>
      </c>
      <c r="N17" s="56">
        <f t="shared" si="0"/>
        <v>1223459</v>
      </c>
      <c r="O17" s="51"/>
      <c r="P17" s="64">
        <v>13387118</v>
      </c>
      <c r="Q17" s="63">
        <v>672689</v>
      </c>
      <c r="R17" s="67">
        <f t="shared" si="1"/>
        <v>11.9</v>
      </c>
      <c r="S17" s="67">
        <f t="shared" si="2"/>
        <v>35.8</v>
      </c>
      <c r="T17" s="67">
        <f t="shared" si="3"/>
        <v>238.3</v>
      </c>
      <c r="U17" s="69">
        <f t="shared" si="4"/>
        <v>2.38</v>
      </c>
      <c r="V17" s="56">
        <v>30304728</v>
      </c>
    </row>
    <row r="18" spans="2:22" ht="24" customHeight="1">
      <c r="B18" s="14" t="s">
        <v>82</v>
      </c>
      <c r="C18" s="56">
        <v>13493</v>
      </c>
      <c r="D18" s="56">
        <v>13493</v>
      </c>
      <c r="E18" s="56">
        <v>0</v>
      </c>
      <c r="F18" s="56">
        <v>0</v>
      </c>
      <c r="G18" s="56">
        <v>0</v>
      </c>
      <c r="H18" s="56">
        <v>0</v>
      </c>
      <c r="I18" s="57">
        <v>1786130</v>
      </c>
      <c r="J18" s="57">
        <v>894596</v>
      </c>
      <c r="K18" s="57">
        <v>451486</v>
      </c>
      <c r="L18" s="56">
        <f t="shared" si="0"/>
        <v>1799623</v>
      </c>
      <c r="M18" s="56">
        <f t="shared" si="0"/>
        <v>908089</v>
      </c>
      <c r="N18" s="56">
        <f t="shared" si="0"/>
        <v>451486</v>
      </c>
      <c r="O18" s="51"/>
      <c r="P18" s="64">
        <v>16466264</v>
      </c>
      <c r="Q18" s="64">
        <v>617666</v>
      </c>
      <c r="R18" s="69">
        <f t="shared" si="1"/>
        <v>5.5</v>
      </c>
      <c r="S18" s="69">
        <f t="shared" si="2"/>
        <v>10.9</v>
      </c>
      <c r="T18" s="69">
        <f t="shared" si="3"/>
        <v>167.1</v>
      </c>
      <c r="U18" s="69">
        <f t="shared" si="4"/>
        <v>1.67</v>
      </c>
      <c r="V18" s="56">
        <v>26613820</v>
      </c>
    </row>
    <row r="19" spans="2:22" ht="24" customHeight="1">
      <c r="B19" s="15" t="s">
        <v>83</v>
      </c>
      <c r="C19" s="58">
        <v>305322</v>
      </c>
      <c r="D19" s="58">
        <v>1462</v>
      </c>
      <c r="E19" s="58">
        <v>58826</v>
      </c>
      <c r="F19" s="58">
        <v>659875</v>
      </c>
      <c r="G19" s="58">
        <v>416147</v>
      </c>
      <c r="H19" s="58">
        <v>26467</v>
      </c>
      <c r="I19" s="59">
        <v>28903619</v>
      </c>
      <c r="J19" s="59">
        <v>21468593</v>
      </c>
      <c r="K19" s="59">
        <v>4270855</v>
      </c>
      <c r="L19" s="58">
        <f t="shared" si="0"/>
        <v>29868816</v>
      </c>
      <c r="M19" s="58">
        <f t="shared" si="0"/>
        <v>21886202</v>
      </c>
      <c r="N19" s="58">
        <f t="shared" si="0"/>
        <v>4356148</v>
      </c>
      <c r="O19" s="51"/>
      <c r="P19" s="65">
        <v>27132947</v>
      </c>
      <c r="Q19" s="66">
        <v>1227015</v>
      </c>
      <c r="R19" s="70">
        <f t="shared" si="1"/>
        <v>80.7</v>
      </c>
      <c r="S19" s="70">
        <f t="shared" si="2"/>
        <v>110.1</v>
      </c>
      <c r="T19" s="70">
        <f t="shared" si="3"/>
        <v>282.5</v>
      </c>
      <c r="U19" s="71">
        <f t="shared" si="4"/>
        <v>2.82</v>
      </c>
      <c r="V19" s="58">
        <v>54759892</v>
      </c>
    </row>
    <row r="20" spans="2:22" ht="24" customHeight="1">
      <c r="B20" s="14" t="s">
        <v>25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7">
        <v>600382</v>
      </c>
      <c r="J20" s="57">
        <v>172196</v>
      </c>
      <c r="K20" s="57">
        <v>154807</v>
      </c>
      <c r="L20" s="56">
        <f t="shared" si="0"/>
        <v>600382</v>
      </c>
      <c r="M20" s="56">
        <f t="shared" si="0"/>
        <v>172196</v>
      </c>
      <c r="N20" s="56">
        <f t="shared" si="0"/>
        <v>154807</v>
      </c>
      <c r="O20" s="51"/>
      <c r="P20" s="64">
        <v>2053767</v>
      </c>
      <c r="Q20" s="63">
        <v>100182</v>
      </c>
      <c r="R20" s="67">
        <f t="shared" si="1"/>
        <v>8.4</v>
      </c>
      <c r="S20" s="67">
        <f t="shared" si="2"/>
        <v>29.2</v>
      </c>
      <c r="T20" s="67">
        <f t="shared" si="3"/>
        <v>166.3</v>
      </c>
      <c r="U20" s="67">
        <f t="shared" si="4"/>
        <v>1.66</v>
      </c>
      <c r="V20" s="56">
        <v>3242548</v>
      </c>
    </row>
    <row r="21" spans="2:22" ht="24" customHeight="1">
      <c r="B21" s="14" t="s">
        <v>26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7">
        <v>2762397</v>
      </c>
      <c r="J21" s="57">
        <v>1726102</v>
      </c>
      <c r="K21" s="57">
        <v>395744</v>
      </c>
      <c r="L21" s="56">
        <f t="shared" si="0"/>
        <v>2762397</v>
      </c>
      <c r="M21" s="56">
        <f t="shared" si="0"/>
        <v>1726102</v>
      </c>
      <c r="N21" s="56">
        <f t="shared" si="0"/>
        <v>395744</v>
      </c>
      <c r="O21" s="51"/>
      <c r="P21" s="64">
        <v>5584350</v>
      </c>
      <c r="Q21" s="63">
        <v>424666</v>
      </c>
      <c r="R21" s="67">
        <f t="shared" si="1"/>
        <v>30.9</v>
      </c>
      <c r="S21" s="67">
        <f t="shared" si="2"/>
        <v>49.5</v>
      </c>
      <c r="T21" s="67">
        <f t="shared" si="3"/>
        <v>137.7</v>
      </c>
      <c r="U21" s="69">
        <f t="shared" si="4"/>
        <v>1.38</v>
      </c>
      <c r="V21" s="56">
        <v>5961621</v>
      </c>
    </row>
    <row r="22" spans="2:22" ht="24" customHeight="1">
      <c r="B22" s="14" t="s">
        <v>27</v>
      </c>
      <c r="C22" s="56">
        <v>42000</v>
      </c>
      <c r="D22" s="56">
        <v>23979</v>
      </c>
      <c r="E22" s="56">
        <v>18021</v>
      </c>
      <c r="F22" s="56">
        <v>0</v>
      </c>
      <c r="G22" s="56">
        <v>0</v>
      </c>
      <c r="H22" s="56">
        <v>0</v>
      </c>
      <c r="I22" s="57">
        <v>421810</v>
      </c>
      <c r="J22" s="57">
        <v>326859</v>
      </c>
      <c r="K22" s="57">
        <v>67458</v>
      </c>
      <c r="L22" s="56">
        <f t="shared" si="0"/>
        <v>463810</v>
      </c>
      <c r="M22" s="56">
        <f t="shared" si="0"/>
        <v>350838</v>
      </c>
      <c r="N22" s="56">
        <f t="shared" si="0"/>
        <v>85479</v>
      </c>
      <c r="O22" s="51"/>
      <c r="P22" s="64">
        <v>8535144</v>
      </c>
      <c r="Q22" s="63">
        <v>491065</v>
      </c>
      <c r="R22" s="67">
        <f t="shared" si="1"/>
        <v>4.1</v>
      </c>
      <c r="S22" s="67">
        <f t="shared" si="2"/>
        <v>5.4</v>
      </c>
      <c r="T22" s="67">
        <f t="shared" si="3"/>
        <v>124.2</v>
      </c>
      <c r="U22" s="69">
        <f t="shared" si="4"/>
        <v>1.24</v>
      </c>
      <c r="V22" s="56">
        <v>10253936</v>
      </c>
    </row>
    <row r="23" spans="2:22" ht="24" customHeight="1">
      <c r="B23" s="14" t="s">
        <v>28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7">
        <v>360634</v>
      </c>
      <c r="J23" s="57">
        <v>348973</v>
      </c>
      <c r="K23" s="57">
        <v>8840</v>
      </c>
      <c r="L23" s="56">
        <f t="shared" si="0"/>
        <v>360634</v>
      </c>
      <c r="M23" s="56">
        <f t="shared" si="0"/>
        <v>348973</v>
      </c>
      <c r="N23" s="56">
        <f t="shared" si="0"/>
        <v>8840</v>
      </c>
      <c r="O23" s="51"/>
      <c r="P23" s="64">
        <v>2910540</v>
      </c>
      <c r="Q23" s="63">
        <v>103852</v>
      </c>
      <c r="R23" s="67">
        <f t="shared" si="1"/>
        <v>12</v>
      </c>
      <c r="S23" s="67">
        <f t="shared" si="2"/>
        <v>12.4</v>
      </c>
      <c r="T23" s="67">
        <f t="shared" si="3"/>
        <v>156</v>
      </c>
      <c r="U23" s="69">
        <f t="shared" si="4"/>
        <v>1.56</v>
      </c>
      <c r="V23" s="56">
        <v>4192251</v>
      </c>
    </row>
    <row r="24" spans="2:22" ht="24" customHeight="1">
      <c r="B24" s="14" t="s">
        <v>29</v>
      </c>
      <c r="C24" s="56">
        <v>59318</v>
      </c>
      <c r="D24" s="56">
        <v>6790</v>
      </c>
      <c r="E24" s="56">
        <v>47023</v>
      </c>
      <c r="F24" s="56">
        <v>0</v>
      </c>
      <c r="G24" s="56">
        <v>0</v>
      </c>
      <c r="H24" s="56">
        <v>0</v>
      </c>
      <c r="I24" s="57">
        <v>1590498</v>
      </c>
      <c r="J24" s="57">
        <v>1004061</v>
      </c>
      <c r="K24" s="57">
        <v>227112</v>
      </c>
      <c r="L24" s="56">
        <f t="shared" si="0"/>
        <v>1649816</v>
      </c>
      <c r="M24" s="56">
        <f t="shared" si="0"/>
        <v>1010851</v>
      </c>
      <c r="N24" s="56">
        <f t="shared" si="0"/>
        <v>274135</v>
      </c>
      <c r="O24" s="51"/>
      <c r="P24" s="64">
        <v>5031118</v>
      </c>
      <c r="Q24" s="63">
        <v>0</v>
      </c>
      <c r="R24" s="67">
        <f t="shared" si="1"/>
        <v>20.1</v>
      </c>
      <c r="S24" s="67">
        <f t="shared" si="2"/>
        <v>32.8</v>
      </c>
      <c r="T24" s="67">
        <f t="shared" si="3"/>
        <v>27.7</v>
      </c>
      <c r="U24" s="69">
        <f t="shared" si="4"/>
        <v>0.28</v>
      </c>
      <c r="V24" s="56">
        <v>382759</v>
      </c>
    </row>
    <row r="25" spans="2:22" ht="24" customHeight="1">
      <c r="B25" s="13" t="s">
        <v>30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5">
        <v>794488</v>
      </c>
      <c r="J25" s="55">
        <v>682686</v>
      </c>
      <c r="K25" s="55">
        <v>89382</v>
      </c>
      <c r="L25" s="54">
        <f t="shared" si="0"/>
        <v>794488</v>
      </c>
      <c r="M25" s="54">
        <f t="shared" si="0"/>
        <v>682686</v>
      </c>
      <c r="N25" s="54">
        <f t="shared" si="0"/>
        <v>89382</v>
      </c>
      <c r="O25" s="51"/>
      <c r="P25" s="63">
        <v>5185469</v>
      </c>
      <c r="Q25" s="63">
        <v>238962</v>
      </c>
      <c r="R25" s="67">
        <f t="shared" si="1"/>
        <v>13.2</v>
      </c>
      <c r="S25" s="67">
        <f t="shared" si="2"/>
        <v>15.3</v>
      </c>
      <c r="T25" s="67">
        <f t="shared" si="3"/>
        <v>122.1</v>
      </c>
      <c r="U25" s="69">
        <f t="shared" si="4"/>
        <v>1.22</v>
      </c>
      <c r="V25" s="54">
        <v>5648335</v>
      </c>
    </row>
    <row r="26" spans="2:22" ht="24" customHeight="1">
      <c r="B26" s="14" t="s">
        <v>31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7">
        <v>420238</v>
      </c>
      <c r="J26" s="57">
        <v>162531</v>
      </c>
      <c r="K26" s="57">
        <v>109186</v>
      </c>
      <c r="L26" s="56">
        <f t="shared" si="0"/>
        <v>420238</v>
      </c>
      <c r="M26" s="56">
        <f t="shared" si="0"/>
        <v>162531</v>
      </c>
      <c r="N26" s="56">
        <f t="shared" si="0"/>
        <v>109186</v>
      </c>
      <c r="O26" s="51"/>
      <c r="P26" s="64">
        <v>5396395</v>
      </c>
      <c r="Q26" s="63">
        <v>287092</v>
      </c>
      <c r="R26" s="67">
        <f t="shared" si="1"/>
        <v>3</v>
      </c>
      <c r="S26" s="67">
        <f t="shared" si="2"/>
        <v>7.8</v>
      </c>
      <c r="T26" s="67">
        <f t="shared" si="3"/>
        <v>215.4</v>
      </c>
      <c r="U26" s="69">
        <f t="shared" si="4"/>
        <v>2.15</v>
      </c>
      <c r="V26" s="56">
        <v>11461299</v>
      </c>
    </row>
    <row r="27" spans="2:22" ht="24" customHeight="1">
      <c r="B27" s="13" t="s">
        <v>32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5">
        <v>83813</v>
      </c>
      <c r="J27" s="55">
        <v>47403</v>
      </c>
      <c r="K27" s="55">
        <v>31737</v>
      </c>
      <c r="L27" s="54">
        <f t="shared" si="0"/>
        <v>83813</v>
      </c>
      <c r="M27" s="54">
        <f t="shared" si="0"/>
        <v>47403</v>
      </c>
      <c r="N27" s="54">
        <f t="shared" si="0"/>
        <v>31737</v>
      </c>
      <c r="O27" s="51"/>
      <c r="P27" s="63">
        <v>4740644</v>
      </c>
      <c r="Q27" s="63">
        <v>146869</v>
      </c>
      <c r="R27" s="67">
        <f t="shared" si="1"/>
        <v>1</v>
      </c>
      <c r="S27" s="67">
        <f t="shared" si="2"/>
        <v>1.8</v>
      </c>
      <c r="T27" s="67">
        <f t="shared" si="3"/>
        <v>178.3</v>
      </c>
      <c r="U27" s="69">
        <f t="shared" si="4"/>
        <v>1.78</v>
      </c>
      <c r="V27" s="54">
        <v>8405771</v>
      </c>
    </row>
    <row r="28" spans="2:22" ht="24" customHeight="1">
      <c r="B28" s="14" t="s">
        <v>33</v>
      </c>
      <c r="C28" s="56">
        <v>431000</v>
      </c>
      <c r="D28" s="56">
        <v>282547</v>
      </c>
      <c r="E28" s="56">
        <v>127997</v>
      </c>
      <c r="F28" s="56">
        <v>11100</v>
      </c>
      <c r="G28" s="56">
        <v>1299</v>
      </c>
      <c r="H28" s="56">
        <v>902</v>
      </c>
      <c r="I28" s="57">
        <v>0</v>
      </c>
      <c r="J28" s="57">
        <v>0</v>
      </c>
      <c r="K28" s="57">
        <v>0</v>
      </c>
      <c r="L28" s="56">
        <f t="shared" si="0"/>
        <v>442100</v>
      </c>
      <c r="M28" s="56">
        <f t="shared" si="0"/>
        <v>283846</v>
      </c>
      <c r="N28" s="56">
        <f t="shared" si="0"/>
        <v>128899</v>
      </c>
      <c r="O28" s="51"/>
      <c r="P28" s="64">
        <v>4080240</v>
      </c>
      <c r="Q28" s="63">
        <v>203409</v>
      </c>
      <c r="R28" s="67">
        <f t="shared" si="1"/>
        <v>7</v>
      </c>
      <c r="S28" s="67">
        <f t="shared" si="2"/>
        <v>10.8</v>
      </c>
      <c r="T28" s="67">
        <f t="shared" si="3"/>
        <v>133</v>
      </c>
      <c r="U28" s="69">
        <f t="shared" si="4"/>
        <v>1.33</v>
      </c>
      <c r="V28" s="56">
        <v>5143723</v>
      </c>
    </row>
    <row r="29" spans="2:22" ht="24" customHeight="1">
      <c r="B29" s="14" t="s">
        <v>34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7">
        <v>517372</v>
      </c>
      <c r="J29" s="57">
        <v>250460</v>
      </c>
      <c r="K29" s="57">
        <v>92267</v>
      </c>
      <c r="L29" s="56">
        <f t="shared" si="0"/>
        <v>517372</v>
      </c>
      <c r="M29" s="56">
        <f t="shared" si="0"/>
        <v>250460</v>
      </c>
      <c r="N29" s="56">
        <f t="shared" si="0"/>
        <v>92267</v>
      </c>
      <c r="O29" s="51"/>
      <c r="P29" s="64">
        <v>2642728</v>
      </c>
      <c r="Q29" s="63">
        <v>89906</v>
      </c>
      <c r="R29" s="67">
        <f t="shared" si="1"/>
        <v>9.5</v>
      </c>
      <c r="S29" s="67">
        <f t="shared" si="2"/>
        <v>19.6</v>
      </c>
      <c r="T29" s="67">
        <f t="shared" si="3"/>
        <v>120.1</v>
      </c>
      <c r="U29" s="69">
        <f t="shared" si="4"/>
        <v>1.2</v>
      </c>
      <c r="V29" s="56">
        <v>2922260</v>
      </c>
    </row>
    <row r="30" spans="2:22" ht="24" customHeight="1">
      <c r="B30" s="14" t="s">
        <v>84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7">
        <v>680000</v>
      </c>
      <c r="J30" s="57">
        <v>680000</v>
      </c>
      <c r="K30" s="57">
        <v>0</v>
      </c>
      <c r="L30" s="56">
        <f t="shared" si="0"/>
        <v>680000</v>
      </c>
      <c r="M30" s="56">
        <f t="shared" si="0"/>
        <v>680000</v>
      </c>
      <c r="N30" s="56">
        <f t="shared" si="0"/>
        <v>0</v>
      </c>
      <c r="O30" s="51"/>
      <c r="P30" s="64">
        <v>4554376</v>
      </c>
      <c r="Q30" s="63">
        <v>128205</v>
      </c>
      <c r="R30" s="67">
        <f t="shared" si="1"/>
        <v>14.9</v>
      </c>
      <c r="S30" s="67">
        <f t="shared" si="2"/>
        <v>14.9</v>
      </c>
      <c r="T30" s="67">
        <f t="shared" si="3"/>
        <v>238.3</v>
      </c>
      <c r="U30" s="69">
        <f t="shared" si="4"/>
        <v>2.38</v>
      </c>
      <c r="V30" s="56">
        <v>10173056</v>
      </c>
    </row>
    <row r="31" spans="2:22" ht="24" customHeight="1">
      <c r="B31" s="13" t="s">
        <v>85</v>
      </c>
      <c r="C31" s="54">
        <v>1297400</v>
      </c>
      <c r="D31" s="54">
        <v>740101</v>
      </c>
      <c r="E31" s="54">
        <v>359297</v>
      </c>
      <c r="F31" s="54">
        <v>0</v>
      </c>
      <c r="G31" s="54">
        <v>0</v>
      </c>
      <c r="H31" s="54">
        <v>0</v>
      </c>
      <c r="I31" s="55">
        <v>543552</v>
      </c>
      <c r="J31" s="55">
        <v>98038</v>
      </c>
      <c r="K31" s="55">
        <v>59359</v>
      </c>
      <c r="L31" s="54">
        <f t="shared" si="0"/>
        <v>1840952</v>
      </c>
      <c r="M31" s="54">
        <f t="shared" si="0"/>
        <v>838139</v>
      </c>
      <c r="N31" s="54">
        <f t="shared" si="0"/>
        <v>418656</v>
      </c>
      <c r="O31" s="51"/>
      <c r="P31" s="63">
        <v>5814527</v>
      </c>
      <c r="Q31" s="63">
        <v>167717</v>
      </c>
      <c r="R31" s="67">
        <f t="shared" si="1"/>
        <v>14.4</v>
      </c>
      <c r="S31" s="67">
        <f t="shared" si="2"/>
        <v>31.7</v>
      </c>
      <c r="T31" s="67">
        <f t="shared" si="3"/>
        <v>229.4</v>
      </c>
      <c r="U31" s="69">
        <f t="shared" si="4"/>
        <v>2.29</v>
      </c>
      <c r="V31" s="54">
        <v>12499385</v>
      </c>
    </row>
    <row r="32" spans="2:22" ht="24" customHeight="1">
      <c r="B32" s="13" t="s">
        <v>86</v>
      </c>
      <c r="C32" s="54">
        <v>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5">
        <v>20364</v>
      </c>
      <c r="J32" s="55">
        <v>6057</v>
      </c>
      <c r="K32" s="55">
        <v>2535</v>
      </c>
      <c r="L32" s="54">
        <f t="shared" si="0"/>
        <v>20364</v>
      </c>
      <c r="M32" s="54">
        <f t="shared" si="0"/>
        <v>6057</v>
      </c>
      <c r="N32" s="54">
        <f t="shared" si="0"/>
        <v>2535</v>
      </c>
      <c r="O32" s="51"/>
      <c r="P32" s="63">
        <v>5905319</v>
      </c>
      <c r="Q32" s="63">
        <v>190750</v>
      </c>
      <c r="R32" s="67">
        <f t="shared" si="1"/>
        <v>0.1</v>
      </c>
      <c r="S32" s="67">
        <f t="shared" si="2"/>
        <v>0.3</v>
      </c>
      <c r="T32" s="67">
        <f t="shared" si="3"/>
        <v>220.8</v>
      </c>
      <c r="U32" s="69">
        <f t="shared" si="4"/>
        <v>2.21</v>
      </c>
      <c r="V32" s="54">
        <v>13033697</v>
      </c>
    </row>
    <row r="33" spans="2:22" ht="24" customHeight="1">
      <c r="B33" s="14" t="s">
        <v>35</v>
      </c>
      <c r="C33" s="56">
        <v>75550</v>
      </c>
      <c r="D33" s="56">
        <v>75550</v>
      </c>
      <c r="E33" s="56">
        <v>0</v>
      </c>
      <c r="F33" s="56">
        <v>0</v>
      </c>
      <c r="G33" s="56">
        <v>0</v>
      </c>
      <c r="H33" s="56">
        <v>0</v>
      </c>
      <c r="I33" s="57">
        <v>320910</v>
      </c>
      <c r="J33" s="57">
        <v>244153</v>
      </c>
      <c r="K33" s="57">
        <v>7674</v>
      </c>
      <c r="L33" s="56">
        <f t="shared" si="0"/>
        <v>396460</v>
      </c>
      <c r="M33" s="56">
        <f t="shared" si="0"/>
        <v>319703</v>
      </c>
      <c r="N33" s="56">
        <f t="shared" si="0"/>
        <v>7674</v>
      </c>
      <c r="O33" s="51"/>
      <c r="P33" s="64">
        <v>3152000</v>
      </c>
      <c r="Q33" s="63">
        <v>104672</v>
      </c>
      <c r="R33" s="67">
        <f t="shared" si="1"/>
        <v>10.1</v>
      </c>
      <c r="S33" s="67">
        <f t="shared" si="2"/>
        <v>12.6</v>
      </c>
      <c r="T33" s="67">
        <f t="shared" si="3"/>
        <v>155.9</v>
      </c>
      <c r="U33" s="69">
        <f t="shared" si="4"/>
        <v>1.56</v>
      </c>
      <c r="V33" s="56">
        <v>4593281</v>
      </c>
    </row>
    <row r="34" spans="2:22" ht="24" customHeight="1">
      <c r="B34" s="13" t="s">
        <v>36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5">
        <v>81000</v>
      </c>
      <c r="J34" s="55">
        <v>61910</v>
      </c>
      <c r="K34" s="55">
        <v>13000</v>
      </c>
      <c r="L34" s="54">
        <f t="shared" si="0"/>
        <v>81000</v>
      </c>
      <c r="M34" s="54">
        <f t="shared" si="0"/>
        <v>61910</v>
      </c>
      <c r="N34" s="54">
        <f t="shared" si="0"/>
        <v>13000</v>
      </c>
      <c r="O34" s="51"/>
      <c r="P34" s="63">
        <v>3990180</v>
      </c>
      <c r="Q34" s="63">
        <v>135776</v>
      </c>
      <c r="R34" s="67">
        <f t="shared" si="1"/>
        <v>1.6</v>
      </c>
      <c r="S34" s="67">
        <f t="shared" si="2"/>
        <v>2</v>
      </c>
      <c r="T34" s="67">
        <f t="shared" si="3"/>
        <v>217.9</v>
      </c>
      <c r="U34" s="69">
        <f t="shared" si="4"/>
        <v>2.18</v>
      </c>
      <c r="V34" s="54">
        <v>8631904</v>
      </c>
    </row>
    <row r="35" spans="2:22" ht="27.75" customHeight="1">
      <c r="B35" s="16" t="s">
        <v>37</v>
      </c>
      <c r="C35" s="60">
        <f>SUM(C6:C19)</f>
        <v>95884802</v>
      </c>
      <c r="D35" s="60">
        <f aca="true" t="shared" si="5" ref="D35:M35">SUM(D6:D19)</f>
        <v>24249377</v>
      </c>
      <c r="E35" s="60">
        <f t="shared" si="5"/>
        <v>14962767</v>
      </c>
      <c r="F35" s="60">
        <f t="shared" si="5"/>
        <v>23399174</v>
      </c>
      <c r="G35" s="60">
        <f t="shared" si="5"/>
        <v>751511</v>
      </c>
      <c r="H35" s="60">
        <f t="shared" si="5"/>
        <v>137082</v>
      </c>
      <c r="I35" s="60">
        <f t="shared" si="5"/>
        <v>182177348</v>
      </c>
      <c r="J35" s="60">
        <f t="shared" si="5"/>
        <v>115523962</v>
      </c>
      <c r="K35" s="60">
        <f t="shared" si="5"/>
        <v>22692826</v>
      </c>
      <c r="L35" s="60">
        <f t="shared" si="5"/>
        <v>301461324</v>
      </c>
      <c r="M35" s="60">
        <f t="shared" si="5"/>
        <v>140524850</v>
      </c>
      <c r="N35" s="60">
        <f>SUM(N6:N19)</f>
        <v>37792675</v>
      </c>
      <c r="O35" s="51"/>
      <c r="P35" s="60">
        <f>SUM(P6:P19)</f>
        <v>403239746</v>
      </c>
      <c r="Q35" s="60">
        <f>SUM(Q6:Q19)</f>
        <v>15518899</v>
      </c>
      <c r="R35" s="72">
        <f>ROUND(M35/P35*100,1)</f>
        <v>34.8</v>
      </c>
      <c r="S35" s="72">
        <f>ROUND(+L35/P35*100,1)</f>
        <v>74.8</v>
      </c>
      <c r="T35" s="72">
        <f>ROUND((M35+V35)/P35*100,1)</f>
        <v>179.5</v>
      </c>
      <c r="U35" s="68">
        <f>ROUND((M35+V35)/P35,2)</f>
        <v>1.8</v>
      </c>
      <c r="V35" s="60">
        <f>SUM(V6:V19)</f>
        <v>583380616</v>
      </c>
    </row>
    <row r="36" spans="2:22" ht="27.75" customHeight="1">
      <c r="B36" s="16" t="s">
        <v>87</v>
      </c>
      <c r="C36" s="60">
        <f aca="true" t="shared" si="6" ref="C36:M36">SUM(C20:C34)</f>
        <v>1905268</v>
      </c>
      <c r="D36" s="60">
        <f t="shared" si="6"/>
        <v>1128967</v>
      </c>
      <c r="E36" s="60">
        <f t="shared" si="6"/>
        <v>552338</v>
      </c>
      <c r="F36" s="60">
        <f t="shared" si="6"/>
        <v>11100</v>
      </c>
      <c r="G36" s="60">
        <f t="shared" si="6"/>
        <v>1299</v>
      </c>
      <c r="H36" s="60">
        <f t="shared" si="6"/>
        <v>902</v>
      </c>
      <c r="I36" s="60">
        <f t="shared" si="6"/>
        <v>9197458</v>
      </c>
      <c r="J36" s="60">
        <f t="shared" si="6"/>
        <v>5811429</v>
      </c>
      <c r="K36" s="60">
        <f t="shared" si="6"/>
        <v>1259101</v>
      </c>
      <c r="L36" s="60">
        <f t="shared" si="6"/>
        <v>11113826</v>
      </c>
      <c r="M36" s="60">
        <f t="shared" si="6"/>
        <v>6941695</v>
      </c>
      <c r="N36" s="60">
        <f>SUM(N20:N34)</f>
        <v>1812341</v>
      </c>
      <c r="O36" s="51"/>
      <c r="P36" s="60">
        <f>SUM(P20:P34)</f>
        <v>69576797</v>
      </c>
      <c r="Q36" s="60">
        <f>SUM(Q20:Q34)</f>
        <v>2813123</v>
      </c>
      <c r="R36" s="72">
        <f>ROUND(M36/P36*100,1)</f>
        <v>10</v>
      </c>
      <c r="S36" s="72">
        <f>ROUND(+L36/P36*100,1)</f>
        <v>16</v>
      </c>
      <c r="T36" s="72">
        <f>ROUND((M36+V36)/P36*100,1)</f>
        <v>163.1</v>
      </c>
      <c r="U36" s="68">
        <f>ROUND((M36+V36)/P36,2)</f>
        <v>1.63</v>
      </c>
      <c r="V36" s="60">
        <f>SUM(V20:V34)</f>
        <v>106545826</v>
      </c>
    </row>
    <row r="37" spans="2:22" ht="27.75" customHeight="1">
      <c r="B37" s="16" t="s">
        <v>39</v>
      </c>
      <c r="C37" s="60">
        <f aca="true" t="shared" si="7" ref="C37:M37">SUM(C6:C34)</f>
        <v>97790070</v>
      </c>
      <c r="D37" s="60">
        <f t="shared" si="7"/>
        <v>25378344</v>
      </c>
      <c r="E37" s="60">
        <f t="shared" si="7"/>
        <v>15515105</v>
      </c>
      <c r="F37" s="60">
        <f t="shared" si="7"/>
        <v>23410274</v>
      </c>
      <c r="G37" s="60">
        <f t="shared" si="7"/>
        <v>752810</v>
      </c>
      <c r="H37" s="60">
        <f t="shared" si="7"/>
        <v>137984</v>
      </c>
      <c r="I37" s="60">
        <f t="shared" si="7"/>
        <v>191374806</v>
      </c>
      <c r="J37" s="60">
        <f t="shared" si="7"/>
        <v>121335391</v>
      </c>
      <c r="K37" s="61">
        <f t="shared" si="7"/>
        <v>23951927</v>
      </c>
      <c r="L37" s="60">
        <f t="shared" si="7"/>
        <v>312575150</v>
      </c>
      <c r="M37" s="60">
        <f t="shared" si="7"/>
        <v>147466545</v>
      </c>
      <c r="N37" s="60">
        <f>SUM(N6:N34)</f>
        <v>39605016</v>
      </c>
      <c r="O37" s="51"/>
      <c r="P37" s="60">
        <f>SUM(P6:P34)</f>
        <v>472816543</v>
      </c>
      <c r="Q37" s="60">
        <f>SUM(Q6:Q34)</f>
        <v>18332022</v>
      </c>
      <c r="R37" s="72">
        <f>ROUND(M37/P37*100,1)</f>
        <v>31.2</v>
      </c>
      <c r="S37" s="72">
        <f>ROUND(+L37/P37*100,1)</f>
        <v>66.1</v>
      </c>
      <c r="T37" s="72">
        <f>ROUND((M37+V37)/P37*100,1)</f>
        <v>177.1</v>
      </c>
      <c r="U37" s="72">
        <f>ROUND((M37+V37)/P37,2)</f>
        <v>1.77</v>
      </c>
      <c r="V37" s="60">
        <f>SUM(V6:V34)</f>
        <v>689926442</v>
      </c>
    </row>
    <row r="38" spans="18:21" ht="21" customHeight="1">
      <c r="R38" s="4" t="s">
        <v>88</v>
      </c>
      <c r="S38" s="4"/>
      <c r="T38" s="4"/>
      <c r="U38" s="4"/>
    </row>
    <row r="39" spans="17:21" ht="21" customHeight="1">
      <c r="Q39" t="s">
        <v>89</v>
      </c>
      <c r="R39" s="4"/>
      <c r="S39" s="4"/>
      <c r="T39" s="5" t="s">
        <v>0</v>
      </c>
      <c r="U39" s="4"/>
    </row>
    <row r="40" spans="17:21" ht="21.75" customHeight="1">
      <c r="Q40" s="6" t="s">
        <v>37</v>
      </c>
      <c r="R40" s="73">
        <f>ROUND(AVERAGE(R6:R19),1)</f>
        <v>33.1</v>
      </c>
      <c r="S40" s="73">
        <f>ROUND(AVERAGE(S6:S19),1)</f>
        <v>60.2</v>
      </c>
      <c r="T40" s="73">
        <f>ROUND(AVERAGE(T6:T19),1)</f>
        <v>201</v>
      </c>
      <c r="U40" s="73">
        <f>ROUND(AVERAGE(U6:U19),2)</f>
        <v>2.01</v>
      </c>
    </row>
    <row r="41" spans="17:21" ht="21.75" customHeight="1">
      <c r="Q41" s="6" t="s">
        <v>38</v>
      </c>
      <c r="R41" s="73">
        <f>ROUND(AVERAGE(R20:R34),1)</f>
        <v>10</v>
      </c>
      <c r="S41" s="73">
        <f>ROUND(AVERAGE(S20:S34),1)</f>
        <v>16.4</v>
      </c>
      <c r="T41" s="73">
        <f>ROUND(AVERAGE(T20:T34),1)</f>
        <v>162.9</v>
      </c>
      <c r="U41" s="73">
        <f>ROUND(AVERAGE(U20:U34),2)</f>
        <v>1.63</v>
      </c>
    </row>
    <row r="42" spans="17:21" ht="21.75" customHeight="1">
      <c r="Q42" s="6" t="s">
        <v>39</v>
      </c>
      <c r="R42" s="73">
        <f>ROUND(AVERAGE(R6:R34),1)</f>
        <v>21.1</v>
      </c>
      <c r="S42" s="73">
        <f>ROUND(AVERAGE(S6:S34),1)</f>
        <v>37.6</v>
      </c>
      <c r="T42" s="73">
        <f>ROUND(AVERAGE(T6:T34),1)</f>
        <v>181.3</v>
      </c>
      <c r="U42" s="73">
        <f>ROUND(AVERAGE(U6:U34),2)</f>
        <v>1.81</v>
      </c>
    </row>
    <row r="43" ht="21" customHeight="1">
      <c r="R43" t="s">
        <v>90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44" r:id="rId1"/>
  <headerFooter alignWithMargins="0">
    <oddHeader>&amp;L&amp;"ＭＳ ゴシック,標準"&amp;24 １７ 債務負担行為の状況（Ｒ１年度決算額）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V43"/>
  <sheetViews>
    <sheetView showGridLines="0" view="pageBreakPreview" zoomScale="65" zoomScaleNormal="55" zoomScaleSheetLayoutView="65" zoomScalePageLayoutView="0" workbookViewId="0" topLeftCell="A1">
      <pane xSplit="2" ySplit="5" topLeftCell="C6" activePane="bottomRight" state="frozen"/>
      <selection pane="topLeft" activeCell="F1" sqref="F1"/>
      <selection pane="topRight" activeCell="F1" sqref="F1"/>
      <selection pane="bottomLeft" activeCell="F1" sqref="F1"/>
      <selection pane="bottomRight" activeCell="F1" sqref="F1"/>
    </sheetView>
  </sheetViews>
  <sheetFormatPr defaultColWidth="8.66015625" defaultRowHeight="18"/>
  <cols>
    <col min="1" max="1" width="0" style="7" hidden="1" customWidth="1"/>
    <col min="2" max="2" width="11.66015625" style="7" customWidth="1"/>
    <col min="3" max="4" width="12.16015625" style="0" customWidth="1"/>
    <col min="5" max="5" width="11.66015625" style="0" customWidth="1"/>
    <col min="6" max="6" width="12.66015625" style="0" customWidth="1"/>
    <col min="7" max="7" width="12.16015625" style="0" customWidth="1"/>
    <col min="8" max="8" width="11.66015625" style="0" customWidth="1"/>
    <col min="9" max="10" width="12.16015625" style="0" customWidth="1"/>
    <col min="11" max="11" width="11.66015625" style="0" customWidth="1"/>
    <col min="12" max="12" width="12.66015625" style="0" customWidth="1"/>
    <col min="13" max="13" width="12.16015625" style="0" customWidth="1"/>
    <col min="14" max="14" width="11.66015625" style="0" customWidth="1"/>
    <col min="15" max="15" width="1.66015625" style="0" customWidth="1"/>
    <col min="16" max="16" width="12.66015625" style="0" customWidth="1"/>
    <col min="17" max="17" width="11.66015625" style="0" customWidth="1"/>
    <col min="18" max="19" width="10.66015625" style="0" customWidth="1"/>
    <col min="20" max="20" width="11.16015625" style="0" customWidth="1"/>
    <col min="21" max="21" width="10.66015625" style="0" customWidth="1"/>
    <col min="22" max="22" width="13.16015625" style="0" customWidth="1"/>
  </cols>
  <sheetData>
    <row r="1" spans="2:21" ht="17.25">
      <c r="B1" s="83" t="s">
        <v>67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3"/>
      <c r="Q1" s="3"/>
      <c r="R1" s="3"/>
      <c r="S1" s="3"/>
      <c r="T1" s="3"/>
      <c r="U1" s="3"/>
    </row>
    <row r="2" spans="2:22" ht="22.5" customHeight="1">
      <c r="B2" s="8"/>
      <c r="C2" s="2" t="s">
        <v>54</v>
      </c>
      <c r="D2" s="2"/>
      <c r="E2" s="2"/>
      <c r="F2" s="2"/>
      <c r="G2" s="2"/>
      <c r="H2" s="2"/>
      <c r="I2" s="2"/>
      <c r="J2" s="2"/>
      <c r="K2" s="5"/>
      <c r="L2" s="2"/>
      <c r="M2" s="2"/>
      <c r="N2" s="5"/>
      <c r="P2" s="5"/>
      <c r="Q2" s="5"/>
      <c r="R2" s="3"/>
      <c r="S2" s="3"/>
      <c r="T2" s="5"/>
      <c r="V2" s="5" t="s">
        <v>65</v>
      </c>
    </row>
    <row r="3" spans="2:22" ht="22.5" customHeight="1">
      <c r="B3" s="9"/>
      <c r="C3" s="48" t="s">
        <v>1</v>
      </c>
      <c r="D3" s="49"/>
      <c r="E3" s="50"/>
      <c r="F3" s="48" t="s">
        <v>2</v>
      </c>
      <c r="G3" s="49"/>
      <c r="H3" s="50"/>
      <c r="I3" s="48" t="s">
        <v>3</v>
      </c>
      <c r="J3" s="49"/>
      <c r="K3" s="50"/>
      <c r="L3" s="48" t="s">
        <v>4</v>
      </c>
      <c r="M3" s="49"/>
      <c r="N3" s="50"/>
      <c r="O3" s="22"/>
      <c r="P3" s="28"/>
      <c r="Q3" s="29"/>
      <c r="R3" s="30" t="s">
        <v>59</v>
      </c>
      <c r="S3" s="30" t="s">
        <v>62</v>
      </c>
      <c r="T3" s="46" t="s">
        <v>5</v>
      </c>
      <c r="U3" s="30"/>
      <c r="V3" s="31"/>
    </row>
    <row r="4" spans="2:22" ht="22.5" customHeight="1">
      <c r="B4" s="10"/>
      <c r="C4" s="33" t="s">
        <v>6</v>
      </c>
      <c r="D4" s="33" t="s">
        <v>7</v>
      </c>
      <c r="E4" s="33" t="s">
        <v>8</v>
      </c>
      <c r="F4" s="33" t="s">
        <v>6</v>
      </c>
      <c r="G4" s="33" t="s">
        <v>7</v>
      </c>
      <c r="H4" s="33" t="s">
        <v>8</v>
      </c>
      <c r="I4" s="33" t="s">
        <v>6</v>
      </c>
      <c r="J4" s="33" t="s">
        <v>7</v>
      </c>
      <c r="K4" s="33" t="s">
        <v>8</v>
      </c>
      <c r="L4" s="33" t="s">
        <v>6</v>
      </c>
      <c r="M4" s="33" t="s">
        <v>7</v>
      </c>
      <c r="N4" s="33" t="s">
        <v>8</v>
      </c>
      <c r="O4" s="34"/>
      <c r="P4" s="33" t="s">
        <v>9</v>
      </c>
      <c r="Q4" s="35" t="s">
        <v>55</v>
      </c>
      <c r="R4" s="45" t="s">
        <v>58</v>
      </c>
      <c r="S4" s="45" t="s">
        <v>61</v>
      </c>
      <c r="T4" s="47" t="s">
        <v>63</v>
      </c>
      <c r="U4" s="41" t="s">
        <v>57</v>
      </c>
      <c r="V4" s="33" t="s">
        <v>13</v>
      </c>
    </row>
    <row r="5" spans="2:22" ht="22.5" customHeight="1">
      <c r="B5" s="11"/>
      <c r="C5" s="37" t="s">
        <v>10</v>
      </c>
      <c r="D5" s="37" t="s">
        <v>11</v>
      </c>
      <c r="E5" s="37" t="s">
        <v>12</v>
      </c>
      <c r="F5" s="37" t="s">
        <v>10</v>
      </c>
      <c r="G5" s="37" t="s">
        <v>11</v>
      </c>
      <c r="H5" s="37" t="s">
        <v>12</v>
      </c>
      <c r="I5" s="37" t="s">
        <v>10</v>
      </c>
      <c r="J5" s="37" t="s">
        <v>11</v>
      </c>
      <c r="K5" s="37" t="s">
        <v>12</v>
      </c>
      <c r="L5" s="37" t="s">
        <v>10</v>
      </c>
      <c r="M5" s="37" t="s">
        <v>11</v>
      </c>
      <c r="N5" s="37" t="s">
        <v>12</v>
      </c>
      <c r="O5" s="34"/>
      <c r="P5" s="38"/>
      <c r="Q5" s="42" t="s">
        <v>56</v>
      </c>
      <c r="R5" s="43" t="s">
        <v>60</v>
      </c>
      <c r="S5" s="43" t="s">
        <v>60</v>
      </c>
      <c r="T5" s="84" t="s">
        <v>43</v>
      </c>
      <c r="U5" s="85"/>
      <c r="V5" s="40"/>
    </row>
    <row r="6" spans="2:22" ht="24" customHeight="1">
      <c r="B6" s="12" t="s">
        <v>14</v>
      </c>
      <c r="C6" s="54">
        <f>+'当年度'!C6-'前年度'!C6</f>
        <v>40643</v>
      </c>
      <c r="D6" s="54">
        <f>+'当年度'!D6-'前年度'!D6</f>
        <v>6018</v>
      </c>
      <c r="E6" s="54">
        <f>+'当年度'!E6-'前年度'!E6</f>
        <v>30455</v>
      </c>
      <c r="F6" s="54">
        <f>+'当年度'!F6-'前年度'!F6</f>
        <v>-4000000</v>
      </c>
      <c r="G6" s="54">
        <f>+'当年度'!G6-'前年度'!G6</f>
        <v>0</v>
      </c>
      <c r="H6" s="54">
        <f>+'当年度'!H6-'前年度'!H6</f>
        <v>0</v>
      </c>
      <c r="I6" s="54">
        <f>+'当年度'!I6-'前年度'!I6</f>
        <v>1469841</v>
      </c>
      <c r="J6" s="54">
        <f>+'当年度'!J6-'前年度'!J6</f>
        <v>329841</v>
      </c>
      <c r="K6" s="54">
        <f>+'当年度'!K6-'前年度'!K6</f>
        <v>22202</v>
      </c>
      <c r="L6" s="54">
        <f>+'当年度'!L6-'前年度'!L6</f>
        <v>-2489516</v>
      </c>
      <c r="M6" s="54">
        <f>+'当年度'!M6-'前年度'!M6</f>
        <v>335859</v>
      </c>
      <c r="N6" s="54">
        <f>+'当年度'!N6-'前年度'!N6</f>
        <v>52657</v>
      </c>
      <c r="O6" s="7"/>
      <c r="P6" s="62">
        <f>+'当年度'!P6-'前年度'!P6</f>
        <v>1375897</v>
      </c>
      <c r="Q6" s="62">
        <f>+'当年度'!Q6-'前年度'!Q6</f>
        <v>48349</v>
      </c>
      <c r="R6" s="68">
        <f>+'当年度'!R6-'前年度'!R6</f>
        <v>0.29999999999999893</v>
      </c>
      <c r="S6" s="68">
        <f>+'当年度'!S6-'前年度'!S6</f>
        <v>-4.400000000000006</v>
      </c>
      <c r="T6" s="68">
        <f>+'当年度'!T6-'前年度'!T6</f>
        <v>-5.100000000000023</v>
      </c>
      <c r="U6" s="68">
        <f>+'当年度'!U6-'前年度'!U6</f>
        <v>-0.050000000000000044</v>
      </c>
      <c r="V6" s="52">
        <f>+'当年度'!V6-'前年度'!V6</f>
        <v>-1373439</v>
      </c>
    </row>
    <row r="7" spans="2:22" ht="24" customHeight="1">
      <c r="B7" s="13" t="s">
        <v>15</v>
      </c>
      <c r="C7" s="54">
        <f>+'当年度'!C7-'前年度'!C7</f>
        <v>14871523</v>
      </c>
      <c r="D7" s="54">
        <f>+'当年度'!D7-'前年度'!D7</f>
        <v>10815826</v>
      </c>
      <c r="E7" s="54">
        <f>+'当年度'!E7-'前年度'!E7</f>
        <v>-6053610</v>
      </c>
      <c r="F7" s="54">
        <f>+'当年度'!F7-'前年度'!F7</f>
        <v>77124</v>
      </c>
      <c r="G7" s="54">
        <f>+'当年度'!G7-'前年度'!G7</f>
        <v>-52917</v>
      </c>
      <c r="H7" s="54">
        <f>+'当年度'!H7-'前年度'!H7</f>
        <v>-317</v>
      </c>
      <c r="I7" s="54">
        <f>+'当年度'!I7-'前年度'!I7</f>
        <v>2918842</v>
      </c>
      <c r="J7" s="54">
        <f>+'当年度'!J7-'前年度'!J7</f>
        <v>238205</v>
      </c>
      <c r="K7" s="54">
        <f>+'当年度'!K7-'前年度'!K7</f>
        <v>886603</v>
      </c>
      <c r="L7" s="54">
        <f>+'当年度'!L7-'前年度'!L7</f>
        <v>17867489</v>
      </c>
      <c r="M7" s="54">
        <f>+'当年度'!M7-'前年度'!M7</f>
        <v>11001114</v>
      </c>
      <c r="N7" s="54">
        <f>+'当年度'!N7-'前年度'!N7</f>
        <v>-5167324</v>
      </c>
      <c r="O7" s="7"/>
      <c r="P7" s="63">
        <f>+'当年度'!P7-'前年度'!P7</f>
        <v>-10460269</v>
      </c>
      <c r="Q7" s="63">
        <f>+'当年度'!Q7-'前年度'!Q7</f>
        <v>-16021</v>
      </c>
      <c r="R7" s="67">
        <f>+'当年度'!R7-'前年度'!R7</f>
        <v>18.700000000000003</v>
      </c>
      <c r="S7" s="67">
        <f>+'当年度'!S7-'前年度'!S7</f>
        <v>37.10000000000001</v>
      </c>
      <c r="T7" s="67">
        <f>+'当年度'!T7-'前年度'!T7</f>
        <v>20.60000000000001</v>
      </c>
      <c r="U7" s="67">
        <f>+'当年度'!U7-'前年度'!U7</f>
        <v>0.19999999999999996</v>
      </c>
      <c r="V7" s="54">
        <f>+'当年度'!V7-'前年度'!V7</f>
        <v>-4643902</v>
      </c>
    </row>
    <row r="8" spans="2:22" ht="24" customHeight="1">
      <c r="B8" s="13" t="s">
        <v>16</v>
      </c>
      <c r="C8" s="54">
        <f>+'当年度'!C8-'前年度'!C8</f>
        <v>0</v>
      </c>
      <c r="D8" s="54">
        <f>+'当年度'!D8-'前年度'!D8</f>
        <v>0</v>
      </c>
      <c r="E8" s="54">
        <f>+'当年度'!E8-'前年度'!E8</f>
        <v>0</v>
      </c>
      <c r="F8" s="54">
        <f>+'当年度'!F8-'前年度'!F8</f>
        <v>0</v>
      </c>
      <c r="G8" s="54">
        <f>+'当年度'!G8-'前年度'!G8</f>
        <v>0</v>
      </c>
      <c r="H8" s="54">
        <f>+'当年度'!H8-'前年度'!H8</f>
        <v>0</v>
      </c>
      <c r="I8" s="54">
        <f>+'当年度'!I8-'前年度'!I8</f>
        <v>1717004</v>
      </c>
      <c r="J8" s="54">
        <f>+'当年度'!J8-'前年度'!J8</f>
        <v>763863</v>
      </c>
      <c r="K8" s="54">
        <f>+'当年度'!K8-'前年度'!K8</f>
        <v>117973</v>
      </c>
      <c r="L8" s="54">
        <f>+'当年度'!L8-'前年度'!L8</f>
        <v>1717004</v>
      </c>
      <c r="M8" s="54">
        <f>+'当年度'!M8-'前年度'!M8</f>
        <v>763863</v>
      </c>
      <c r="N8" s="54">
        <f>+'当年度'!N8-'前年度'!N8</f>
        <v>117973</v>
      </c>
      <c r="O8" s="7"/>
      <c r="P8" s="63">
        <f>+'当年度'!P8-'前年度'!P8</f>
        <v>734258</v>
      </c>
      <c r="Q8" s="63">
        <f>+'当年度'!Q8-'前年度'!Q8</f>
        <v>-81985</v>
      </c>
      <c r="R8" s="67">
        <f>+'当年度'!R8-'前年度'!R8</f>
        <v>2.0999999999999996</v>
      </c>
      <c r="S8" s="67">
        <f>+'当年度'!S8-'前年度'!S8</f>
        <v>5.0000000000000036</v>
      </c>
      <c r="T8" s="67">
        <f>+'当年度'!T8-'前年度'!T8</f>
        <v>4.699999999999989</v>
      </c>
      <c r="U8" s="67">
        <f>+'当年度'!U8-'前年度'!U8</f>
        <v>0.040000000000000036</v>
      </c>
      <c r="V8" s="54">
        <f>+'当年度'!V8-'前年度'!V8</f>
        <v>2183124</v>
      </c>
    </row>
    <row r="9" spans="2:22" ht="24" customHeight="1">
      <c r="B9" s="14" t="s">
        <v>17</v>
      </c>
      <c r="C9" s="54">
        <f>+'当年度'!C9-'前年度'!C9</f>
        <v>-1796778</v>
      </c>
      <c r="D9" s="54">
        <f>+'当年度'!D9-'前年度'!D9</f>
        <v>336148</v>
      </c>
      <c r="E9" s="54">
        <f>+'当年度'!E9-'前年度'!E9</f>
        <v>-1388262</v>
      </c>
      <c r="F9" s="54">
        <f>+'当年度'!F9-'前年度'!F9</f>
        <v>0</v>
      </c>
      <c r="G9" s="54">
        <f>+'当年度'!G9-'前年度'!G9</f>
        <v>0</v>
      </c>
      <c r="H9" s="54">
        <f>+'当年度'!H9-'前年度'!H9</f>
        <v>0</v>
      </c>
      <c r="I9" s="54">
        <f>+'当年度'!I9-'前年度'!I9</f>
        <v>18246</v>
      </c>
      <c r="J9" s="54">
        <f>+'当年度'!J9-'前年度'!J9</f>
        <v>-1066522</v>
      </c>
      <c r="K9" s="54">
        <f>+'当年度'!K9-'前年度'!K9</f>
        <v>4596</v>
      </c>
      <c r="L9" s="54">
        <f>+'当年度'!L9-'前年度'!L9</f>
        <v>-1778532</v>
      </c>
      <c r="M9" s="54">
        <f>+'当年度'!M9-'前年度'!M9</f>
        <v>-730374</v>
      </c>
      <c r="N9" s="54">
        <f>+'当年度'!N9-'前年度'!N9</f>
        <v>-1383666</v>
      </c>
      <c r="O9" s="7"/>
      <c r="P9" s="63">
        <f>+'当年度'!P9-'前年度'!P9</f>
        <v>2340379</v>
      </c>
      <c r="Q9" s="63">
        <f>+'当年度'!Q9-'前年度'!Q9</f>
        <v>137711</v>
      </c>
      <c r="R9" s="67">
        <f>+'当年度'!R9-'前年度'!R9</f>
        <v>-3.5</v>
      </c>
      <c r="S9" s="67">
        <f>+'当年度'!S9-'前年度'!S9</f>
        <v>-7.400000000000006</v>
      </c>
      <c r="T9" s="67">
        <f>+'当年度'!T9-'前年度'!T9</f>
        <v>-17.599999999999994</v>
      </c>
      <c r="U9" s="67">
        <f>+'当年度'!U9-'前年度'!U9</f>
        <v>-0.16999999999999993</v>
      </c>
      <c r="V9" s="54">
        <f>+'当年度'!V9-'前年度'!V9</f>
        <v>-3557541</v>
      </c>
    </row>
    <row r="10" spans="2:22" ht="24" customHeight="1">
      <c r="B10" s="14" t="s">
        <v>18</v>
      </c>
      <c r="C10" s="54">
        <f>+'当年度'!C10-'前年度'!C10</f>
        <v>1126997</v>
      </c>
      <c r="D10" s="54">
        <f>+'当年度'!D10-'前年度'!D10</f>
        <v>806971</v>
      </c>
      <c r="E10" s="54">
        <f>+'当年度'!E10-'前年度'!E10</f>
        <v>285611</v>
      </c>
      <c r="F10" s="54">
        <f>+'当年度'!F10-'前年度'!F10</f>
        <v>0</v>
      </c>
      <c r="G10" s="54">
        <f>+'当年度'!G10-'前年度'!G10</f>
        <v>0</v>
      </c>
      <c r="H10" s="54">
        <f>+'当年度'!H10-'前年度'!H10</f>
        <v>0</v>
      </c>
      <c r="I10" s="54">
        <f>+'当年度'!I10-'前年度'!I10</f>
        <v>971039</v>
      </c>
      <c r="J10" s="54">
        <f>+'当年度'!J10-'前年度'!J10</f>
        <v>-461741</v>
      </c>
      <c r="K10" s="54">
        <f>+'当年度'!K10-'前年度'!K10</f>
        <v>426173</v>
      </c>
      <c r="L10" s="54">
        <f>+'当年度'!L10-'前年度'!L10</f>
        <v>2098036</v>
      </c>
      <c r="M10" s="54">
        <f>+'当年度'!M10-'前年度'!M10</f>
        <v>345230</v>
      </c>
      <c r="N10" s="54">
        <f>+'当年度'!N10-'前年度'!N10</f>
        <v>711784</v>
      </c>
      <c r="O10" s="7"/>
      <c r="P10" s="63">
        <f>+'当年度'!P10-'前年度'!P10</f>
        <v>712093</v>
      </c>
      <c r="Q10" s="63">
        <f>+'当年度'!Q10-'前年度'!Q10</f>
        <v>123079</v>
      </c>
      <c r="R10" s="67">
        <f>+'当年度'!R10-'前年度'!R10</f>
        <v>-0.10000000000000142</v>
      </c>
      <c r="S10" s="67">
        <f>+'当年度'!S10-'前年度'!S10</f>
        <v>4.900000000000006</v>
      </c>
      <c r="T10" s="67">
        <f>+'当年度'!T10-'前年度'!T10</f>
        <v>-1.1999999999999886</v>
      </c>
      <c r="U10" s="67">
        <f>+'当年度'!U10-'前年度'!U10</f>
        <v>-0.010000000000000231</v>
      </c>
      <c r="V10" s="54">
        <f>+'当年度'!V10-'前年度'!V10</f>
        <v>1245812</v>
      </c>
    </row>
    <row r="11" spans="2:22" ht="24" customHeight="1">
      <c r="B11" s="14" t="s">
        <v>19</v>
      </c>
      <c r="C11" s="54">
        <f>+'当年度'!C11-'前年度'!C11</f>
        <v>-77000</v>
      </c>
      <c r="D11" s="54">
        <f>+'当年度'!D11-'前年度'!D11</f>
        <v>-525550</v>
      </c>
      <c r="E11" s="54">
        <f>+'当年度'!E11-'前年度'!E11</f>
        <v>3523</v>
      </c>
      <c r="F11" s="54">
        <f>+'当年度'!F11-'前年度'!F11</f>
        <v>-1500000</v>
      </c>
      <c r="G11" s="54">
        <f>+'当年度'!G11-'前年度'!G11</f>
        <v>0</v>
      </c>
      <c r="H11" s="54">
        <f>+'当年度'!H11-'前年度'!H11</f>
        <v>0</v>
      </c>
      <c r="I11" s="54">
        <f>+'当年度'!I11-'前年度'!I11</f>
        <v>26327</v>
      </c>
      <c r="J11" s="54">
        <f>+'当年度'!J11-'前年度'!J11</f>
        <v>-3018407</v>
      </c>
      <c r="K11" s="54">
        <f>+'当年度'!K11-'前年度'!K11</f>
        <v>-1178923</v>
      </c>
      <c r="L11" s="54">
        <f>+'当年度'!L11-'前年度'!L11</f>
        <v>-1550673</v>
      </c>
      <c r="M11" s="54">
        <f>+'当年度'!M11-'前年度'!M11</f>
        <v>-3543957</v>
      </c>
      <c r="N11" s="54">
        <f>+'当年度'!N11-'前年度'!N11</f>
        <v>-1175400</v>
      </c>
      <c r="O11" s="7"/>
      <c r="P11" s="63">
        <f>+'当年度'!P11-'前年度'!P11</f>
        <v>1225377</v>
      </c>
      <c r="Q11" s="63">
        <f>+'当年度'!Q11-'前年度'!Q11</f>
        <v>-127419</v>
      </c>
      <c r="R11" s="67">
        <f>+'当年度'!R11-'前年度'!R11</f>
        <v>-11.300000000000004</v>
      </c>
      <c r="S11" s="67">
        <f>+'当年度'!S11-'前年度'!S11</f>
        <v>-8.5</v>
      </c>
      <c r="T11" s="67">
        <f>+'当年度'!T11-'前年度'!T11</f>
        <v>-14.099999999999994</v>
      </c>
      <c r="U11" s="67">
        <f>+'当年度'!U11-'前年度'!U11</f>
        <v>-0.1399999999999999</v>
      </c>
      <c r="V11" s="54">
        <f>+'当年度'!V11-'前年度'!V11</f>
        <v>418063</v>
      </c>
    </row>
    <row r="12" spans="2:22" ht="24" customHeight="1">
      <c r="B12" s="14" t="s">
        <v>20</v>
      </c>
      <c r="C12" s="54">
        <f>+'当年度'!C12-'前年度'!C12</f>
        <v>0</v>
      </c>
      <c r="D12" s="54">
        <f>+'当年度'!D12-'前年度'!D12</f>
        <v>0</v>
      </c>
      <c r="E12" s="54">
        <f>+'当年度'!E12-'前年度'!E12</f>
        <v>0</v>
      </c>
      <c r="F12" s="54">
        <f>+'当年度'!F12-'前年度'!F12</f>
        <v>0</v>
      </c>
      <c r="G12" s="54">
        <f>+'当年度'!G12-'前年度'!G12</f>
        <v>0</v>
      </c>
      <c r="H12" s="54">
        <f>+'当年度'!H12-'前年度'!H12</f>
        <v>0</v>
      </c>
      <c r="I12" s="54">
        <f>+'当年度'!I12-'前年度'!I12</f>
        <v>-76770</v>
      </c>
      <c r="J12" s="54">
        <f>+'当年度'!J12-'前年度'!J12</f>
        <v>-434628</v>
      </c>
      <c r="K12" s="54">
        <f>+'当年度'!K12-'前年度'!K12</f>
        <v>-3353</v>
      </c>
      <c r="L12" s="54">
        <f>+'当年度'!L12-'前年度'!L12</f>
        <v>-76770</v>
      </c>
      <c r="M12" s="54">
        <f>+'当年度'!M12-'前年度'!M12</f>
        <v>-434628</v>
      </c>
      <c r="N12" s="54">
        <f>+'当年度'!N12-'前年度'!N12</f>
        <v>-3353</v>
      </c>
      <c r="O12" s="7"/>
      <c r="P12" s="63">
        <f>+'当年度'!P12-'前年度'!P12</f>
        <v>395177</v>
      </c>
      <c r="Q12" s="63">
        <f>+'当年度'!Q12-'前年度'!Q12</f>
        <v>-45539</v>
      </c>
      <c r="R12" s="67">
        <f>+'当年度'!R12-'前年度'!R12</f>
        <v>-2.8999999999999986</v>
      </c>
      <c r="S12" s="67">
        <f>+'当年度'!S12-'前年度'!S12</f>
        <v>-1.0999999999999979</v>
      </c>
      <c r="T12" s="67">
        <f>+'当年度'!T12-'前年度'!T12</f>
        <v>-10.799999999999983</v>
      </c>
      <c r="U12" s="67">
        <f>+'当年度'!U12-'前年度'!U12</f>
        <v>-0.10999999999999988</v>
      </c>
      <c r="V12" s="54">
        <f>+'当年度'!V12-'前年度'!V12</f>
        <v>-437851</v>
      </c>
    </row>
    <row r="13" spans="2:22" ht="24" customHeight="1">
      <c r="B13" s="14" t="s">
        <v>21</v>
      </c>
      <c r="C13" s="54">
        <f>+'当年度'!C13-'前年度'!C13</f>
        <v>-4415</v>
      </c>
      <c r="D13" s="54">
        <f>+'当年度'!D13-'前年度'!D13</f>
        <v>-500698</v>
      </c>
      <c r="E13" s="54">
        <f>+'当年度'!E13-'前年度'!E13</f>
        <v>494138</v>
      </c>
      <c r="F13" s="54">
        <f>+'当年度'!F13-'前年度'!F13</f>
        <v>0</v>
      </c>
      <c r="G13" s="54">
        <f>+'当年度'!G13-'前年度'!G13</f>
        <v>0</v>
      </c>
      <c r="H13" s="54">
        <f>+'当年度'!H13-'前年度'!H13</f>
        <v>0</v>
      </c>
      <c r="I13" s="54">
        <f>+'当年度'!I13-'前年度'!I13</f>
        <v>-84734</v>
      </c>
      <c r="J13" s="54">
        <f>+'当年度'!J13-'前年度'!J13</f>
        <v>-421090</v>
      </c>
      <c r="K13" s="54">
        <f>+'当年度'!K13-'前年度'!K13</f>
        <v>7766</v>
      </c>
      <c r="L13" s="54">
        <f>+'当年度'!L13-'前年度'!L13</f>
        <v>-89149</v>
      </c>
      <c r="M13" s="54">
        <f>+'当年度'!M13-'前年度'!M13</f>
        <v>-921788</v>
      </c>
      <c r="N13" s="54">
        <f>+'当年度'!N13-'前年度'!N13</f>
        <v>501904</v>
      </c>
      <c r="O13" s="7"/>
      <c r="P13" s="63">
        <f>+'当年度'!P13-'前年度'!P13</f>
        <v>106894</v>
      </c>
      <c r="Q13" s="63">
        <f>+'当年度'!Q13-'前年度'!Q13</f>
        <v>-21221</v>
      </c>
      <c r="R13" s="67">
        <f>+'当年度'!R13-'前年度'!R13</f>
        <v>-15.999999999999996</v>
      </c>
      <c r="S13" s="67">
        <f>+'当年度'!S13-'前年度'!S13</f>
        <v>-2.6999999999999957</v>
      </c>
      <c r="T13" s="67">
        <f>+'当年度'!T13-'前年度'!T13</f>
        <v>-22.69999999999999</v>
      </c>
      <c r="U13" s="67">
        <f>+'当年度'!U13-'前年度'!U13</f>
        <v>-0.22999999999999998</v>
      </c>
      <c r="V13" s="54">
        <f>+'当年度'!V13-'前年度'!V13</f>
        <v>-223537</v>
      </c>
    </row>
    <row r="14" spans="2:22" ht="24" customHeight="1">
      <c r="B14" s="14" t="s">
        <v>22</v>
      </c>
      <c r="C14" s="54">
        <f>+'当年度'!C14-'前年度'!C14</f>
        <v>988200</v>
      </c>
      <c r="D14" s="54">
        <f>+'当年度'!D14-'前年度'!D14</f>
        <v>529200</v>
      </c>
      <c r="E14" s="54">
        <f>+'当年度'!E14-'前年度'!E14</f>
        <v>459000</v>
      </c>
      <c r="F14" s="54">
        <f>+'当年度'!F14-'前年度'!F14</f>
        <v>0</v>
      </c>
      <c r="G14" s="54">
        <f>+'当年度'!G14-'前年度'!G14</f>
        <v>0</v>
      </c>
      <c r="H14" s="54">
        <f>+'当年度'!H14-'前年度'!H14</f>
        <v>0</v>
      </c>
      <c r="I14" s="54">
        <f>+'当年度'!I14-'前年度'!I14</f>
        <v>347669</v>
      </c>
      <c r="J14" s="54">
        <f>+'当年度'!J14-'前年度'!J14</f>
        <v>-576416</v>
      </c>
      <c r="K14" s="54">
        <f>+'当年度'!K14-'前年度'!K14</f>
        <v>146058</v>
      </c>
      <c r="L14" s="54">
        <f>+'当年度'!L14-'前年度'!L14</f>
        <v>1335869</v>
      </c>
      <c r="M14" s="54">
        <f>+'当年度'!M14-'前年度'!M14</f>
        <v>-47216</v>
      </c>
      <c r="N14" s="54">
        <f>+'当年度'!N14-'前年度'!N14</f>
        <v>605058</v>
      </c>
      <c r="O14" s="7"/>
      <c r="P14" s="63">
        <f>+'当年度'!P14-'前年度'!P14</f>
        <v>506692</v>
      </c>
      <c r="Q14" s="63">
        <f>+'当年度'!Q14-'前年度'!Q14</f>
        <v>418368</v>
      </c>
      <c r="R14" s="67">
        <f>+'当年度'!R14-'前年度'!R14</f>
        <v>-2</v>
      </c>
      <c r="S14" s="67">
        <f>+'当年度'!S14-'前年度'!S14</f>
        <v>7.899999999999999</v>
      </c>
      <c r="T14" s="67">
        <f>+'当年度'!T14-'前年度'!T14</f>
        <v>-5.800000000000011</v>
      </c>
      <c r="U14" s="67">
        <f>+'当年度'!U14-'前年度'!U14</f>
        <v>-0.05999999999999983</v>
      </c>
      <c r="V14" s="54">
        <f>+'当年度'!V14-'前年度'!V14</f>
        <v>111918</v>
      </c>
    </row>
    <row r="15" spans="2:22" ht="24" customHeight="1">
      <c r="B15" s="14" t="s">
        <v>23</v>
      </c>
      <c r="C15" s="54">
        <f>+'当年度'!C15-'前年度'!C15</f>
        <v>21684</v>
      </c>
      <c r="D15" s="54">
        <f>+'当年度'!D15-'前年度'!D15</f>
        <v>-684182</v>
      </c>
      <c r="E15" s="54">
        <f>+'当年度'!E15-'前年度'!E15</f>
        <v>633180</v>
      </c>
      <c r="F15" s="54">
        <f>+'当年度'!F15-'前年度'!F15</f>
        <v>60000</v>
      </c>
      <c r="G15" s="54">
        <f>+'当年度'!G15-'前年度'!G15</f>
        <v>0</v>
      </c>
      <c r="H15" s="54">
        <f>+'当年度'!H15-'前年度'!H15</f>
        <v>0</v>
      </c>
      <c r="I15" s="54">
        <f>+'当年度'!I15-'前年度'!I15</f>
        <v>0</v>
      </c>
      <c r="J15" s="54">
        <f>+'当年度'!J15-'前年度'!J15</f>
        <v>-60970</v>
      </c>
      <c r="K15" s="54">
        <f>+'当年度'!K15-'前年度'!K15</f>
        <v>60880</v>
      </c>
      <c r="L15" s="54">
        <f>+'当年度'!L15-'前年度'!L15</f>
        <v>81684</v>
      </c>
      <c r="M15" s="54">
        <f>+'当年度'!M15-'前年度'!M15</f>
        <v>-745152</v>
      </c>
      <c r="N15" s="54">
        <f>+'当年度'!N15-'前年度'!N15</f>
        <v>694060</v>
      </c>
      <c r="O15" s="7"/>
      <c r="P15" s="63">
        <f>+'当年度'!P15-'前年度'!P15</f>
        <v>278862</v>
      </c>
      <c r="Q15" s="63">
        <f>+'当年度'!Q15-'前年度'!Q15</f>
        <v>-6848</v>
      </c>
      <c r="R15" s="67">
        <f>+'当年度'!R15-'前年度'!R15</f>
        <v>-12.399999999999999</v>
      </c>
      <c r="S15" s="67">
        <f>+'当年度'!S15-'前年度'!S15</f>
        <v>-0.20000000000000284</v>
      </c>
      <c r="T15" s="67">
        <f>+'当年度'!T15-'前年度'!T15</f>
        <v>-17.599999999999994</v>
      </c>
      <c r="U15" s="67">
        <f>+'当年度'!U15-'前年度'!U15</f>
        <v>-0.17000000000000037</v>
      </c>
      <c r="V15" s="54">
        <f>+'当年度'!V15-'前年度'!V15</f>
        <v>182122</v>
      </c>
    </row>
    <row r="16" spans="2:22" ht="24" customHeight="1">
      <c r="B16" s="13" t="s">
        <v>24</v>
      </c>
      <c r="C16" s="54">
        <f>+'当年度'!C16-'前年度'!C16</f>
        <v>0</v>
      </c>
      <c r="D16" s="54">
        <f>+'当年度'!D16-'前年度'!D16</f>
        <v>0</v>
      </c>
      <c r="E16" s="54">
        <f>+'当年度'!E16-'前年度'!E16</f>
        <v>0</v>
      </c>
      <c r="F16" s="54">
        <f>+'当年度'!F16-'前年度'!F16</f>
        <v>0</v>
      </c>
      <c r="G16" s="54">
        <f>+'当年度'!G16-'前年度'!G16</f>
        <v>0</v>
      </c>
      <c r="H16" s="54">
        <f>+'当年度'!H16-'前年度'!H16</f>
        <v>0</v>
      </c>
      <c r="I16" s="54">
        <f>+'当年度'!I16-'前年度'!I16</f>
        <v>-72093</v>
      </c>
      <c r="J16" s="54">
        <f>+'当年度'!J16-'前年度'!J16</f>
        <v>-57077</v>
      </c>
      <c r="K16" s="54">
        <f>+'当年度'!K16-'前年度'!K16</f>
        <v>-3937</v>
      </c>
      <c r="L16" s="54">
        <f>+'当年度'!L16-'前年度'!L16</f>
        <v>-72093</v>
      </c>
      <c r="M16" s="54">
        <f>+'当年度'!M16-'前年度'!M16</f>
        <v>-57077</v>
      </c>
      <c r="N16" s="54">
        <f>+'当年度'!N16-'前年度'!N16</f>
        <v>-3937</v>
      </c>
      <c r="O16" s="7"/>
      <c r="P16" s="63">
        <f>+'当年度'!P16-'前年度'!P16</f>
        <v>358065</v>
      </c>
      <c r="Q16" s="63">
        <f>+'当年度'!Q16-'前年度'!Q16</f>
        <v>-8592</v>
      </c>
      <c r="R16" s="67">
        <f>+'当年度'!R16-'前年度'!R16</f>
        <v>-1.6999999999999993</v>
      </c>
      <c r="S16" s="67">
        <f>+'当年度'!S16-'前年度'!S16</f>
        <v>-2.599999999999998</v>
      </c>
      <c r="T16" s="67">
        <f>+'当年度'!T16-'前年度'!T16</f>
        <v>-21.099999999999994</v>
      </c>
      <c r="U16" s="67">
        <f>+'当年度'!U16-'前年度'!U16</f>
        <v>-0.21999999999999997</v>
      </c>
      <c r="V16" s="54">
        <f>+'当年度'!V16-'前年度'!V16</f>
        <v>-777388</v>
      </c>
    </row>
    <row r="17" spans="2:22" ht="24" customHeight="1">
      <c r="B17" s="14" t="s">
        <v>48</v>
      </c>
      <c r="C17" s="54">
        <f>+'当年度'!C17-'前年度'!C17</f>
        <v>-1285993</v>
      </c>
      <c r="D17" s="54">
        <f>+'当年度'!D17-'前年度'!D17</f>
        <v>321912</v>
      </c>
      <c r="E17" s="54">
        <f>+'当年度'!E17-'前年度'!E17</f>
        <v>-345994</v>
      </c>
      <c r="F17" s="54">
        <f>+'当年度'!F17-'前年度'!F17</f>
        <v>-114483</v>
      </c>
      <c r="G17" s="54">
        <f>+'当年度'!G17-'前年度'!G17</f>
        <v>0</v>
      </c>
      <c r="H17" s="54">
        <f>+'当年度'!H17-'前年度'!H17</f>
        <v>-109948</v>
      </c>
      <c r="I17" s="54">
        <f>+'当年度'!I17-'前年度'!I17</f>
        <v>0</v>
      </c>
      <c r="J17" s="54">
        <f>+'当年度'!J17-'前年度'!J17</f>
        <v>0</v>
      </c>
      <c r="K17" s="54">
        <f>+'当年度'!K17-'前年度'!K17</f>
        <v>0</v>
      </c>
      <c r="L17" s="54">
        <f>+'当年度'!L17-'前年度'!L17</f>
        <v>-1400476</v>
      </c>
      <c r="M17" s="54">
        <f>+'当年度'!M17-'前年度'!M17</f>
        <v>321912</v>
      </c>
      <c r="N17" s="54">
        <f>+'当年度'!N17-'前年度'!N17</f>
        <v>-455942</v>
      </c>
      <c r="O17" s="7"/>
      <c r="P17" s="63">
        <f>+'当年度'!P17-'前年度'!P17</f>
        <v>685524</v>
      </c>
      <c r="Q17" s="63">
        <f>+'当年度'!Q17-'前年度'!Q17</f>
        <v>258476</v>
      </c>
      <c r="R17" s="67">
        <f>+'当年度'!R17-'前年度'!R17</f>
        <v>1.6999999999999993</v>
      </c>
      <c r="S17" s="67">
        <f>+'当年度'!S17-'前年度'!S17</f>
        <v>-11.699999999999996</v>
      </c>
      <c r="T17" s="67">
        <f>+'当年度'!T17-'前年度'!T17</f>
        <v>-12.5</v>
      </c>
      <c r="U17" s="67">
        <f>+'当年度'!U17-'前年度'!U17</f>
        <v>-0.1200000000000001</v>
      </c>
      <c r="V17" s="54">
        <f>+'当年度'!V17-'前年度'!V17</f>
        <v>-450959</v>
      </c>
    </row>
    <row r="18" spans="2:22" ht="24" customHeight="1">
      <c r="B18" s="14" t="s">
        <v>49</v>
      </c>
      <c r="C18" s="56">
        <f>+'当年度'!C18-'前年度'!C18</f>
        <v>-13493</v>
      </c>
      <c r="D18" s="56">
        <f>+'当年度'!D18-'前年度'!D18</f>
        <v>-13493</v>
      </c>
      <c r="E18" s="56">
        <f>+'当年度'!E18-'前年度'!E18</f>
        <v>0</v>
      </c>
      <c r="F18" s="56">
        <f>+'当年度'!F18-'前年度'!F18</f>
        <v>0</v>
      </c>
      <c r="G18" s="56">
        <f>+'当年度'!G18-'前年度'!G18</f>
        <v>0</v>
      </c>
      <c r="H18" s="56">
        <f>+'当年度'!H18-'前年度'!H18</f>
        <v>0</v>
      </c>
      <c r="I18" s="56">
        <f>+'当年度'!I18-'前年度'!I18</f>
        <v>195957</v>
      </c>
      <c r="J18" s="56">
        <f>+'当年度'!J18-'前年度'!J18</f>
        <v>5149</v>
      </c>
      <c r="K18" s="56">
        <f>+'当年度'!K18-'前年度'!K18</f>
        <v>39098</v>
      </c>
      <c r="L18" s="56">
        <f>+'当年度'!L18-'前年度'!L18</f>
        <v>182464</v>
      </c>
      <c r="M18" s="56">
        <f>+'当年度'!M18-'前年度'!M18</f>
        <v>-8344</v>
      </c>
      <c r="N18" s="56">
        <f>+'当年度'!N18-'前年度'!N18</f>
        <v>39098</v>
      </c>
      <c r="O18" s="7"/>
      <c r="P18" s="63">
        <f>+'当年度'!P18-'前年度'!P18</f>
        <v>218242</v>
      </c>
      <c r="Q18" s="63">
        <f>+'当年度'!Q18-'前年度'!Q18</f>
        <v>4100</v>
      </c>
      <c r="R18" s="67">
        <f>+'当年度'!R18-'前年度'!R18</f>
        <v>-0.09999999999999964</v>
      </c>
      <c r="S18" s="67">
        <f>+'当年度'!S18-'前年度'!S18</f>
        <v>1</v>
      </c>
      <c r="T18" s="67">
        <f>+'当年度'!T18-'前年度'!T18</f>
        <v>-20.69999999999999</v>
      </c>
      <c r="U18" s="67">
        <f>+'当年度'!U18-'前年度'!U18</f>
        <v>-0.20999999999999996</v>
      </c>
      <c r="V18" s="54">
        <f>+'当年度'!V18-'前年度'!V18</f>
        <v>-3083739</v>
      </c>
    </row>
    <row r="19" spans="2:22" ht="24" customHeight="1">
      <c r="B19" s="15" t="s">
        <v>50</v>
      </c>
      <c r="C19" s="74">
        <f>+'当年度'!C19-'前年度'!C19</f>
        <v>-14376</v>
      </c>
      <c r="D19" s="74">
        <f>+'当年度'!D19-'前年度'!D19</f>
        <v>-1462</v>
      </c>
      <c r="E19" s="74">
        <f>+'当年度'!E19-'前年度'!E19</f>
        <v>-58826</v>
      </c>
      <c r="F19" s="74">
        <f>+'当年度'!F19-'前年度'!F19</f>
        <v>0</v>
      </c>
      <c r="G19" s="74">
        <f>+'当年度'!G19-'前年度'!G19</f>
        <v>-33300</v>
      </c>
      <c r="H19" s="74">
        <f>+'当年度'!H19-'前年度'!H19</f>
        <v>-974</v>
      </c>
      <c r="I19" s="74">
        <f>+'当年度'!I19-'前年度'!I19</f>
        <v>782342</v>
      </c>
      <c r="J19" s="74">
        <f>+'当年度'!J19-'前年度'!J19</f>
        <v>-20666</v>
      </c>
      <c r="K19" s="74">
        <f>+'当年度'!K19-'前年度'!K19</f>
        <v>-276089</v>
      </c>
      <c r="L19" s="74">
        <f>+'当年度'!L19-'前年度'!L19</f>
        <v>767966</v>
      </c>
      <c r="M19" s="74">
        <f>+'当年度'!M19-'前年度'!M19</f>
        <v>-55428</v>
      </c>
      <c r="N19" s="74">
        <f>+'当年度'!N19-'前年度'!N19</f>
        <v>-335889</v>
      </c>
      <c r="O19" s="7"/>
      <c r="P19" s="65">
        <f>+'当年度'!P19-'前年度'!P19</f>
        <v>464522</v>
      </c>
      <c r="Q19" s="65">
        <f>+'当年度'!Q19-'前年度'!Q19</f>
        <v>178044</v>
      </c>
      <c r="R19" s="71">
        <f>+'当年度'!R19-'前年度'!R19</f>
        <v>-1.6000000000000085</v>
      </c>
      <c r="S19" s="71">
        <f>+'当年度'!S19-'前年度'!S19</f>
        <v>0.9000000000000057</v>
      </c>
      <c r="T19" s="71">
        <f>+'当年度'!T19-'前年度'!T19</f>
        <v>-10.399999999999977</v>
      </c>
      <c r="U19" s="71">
        <f>+'当年度'!U19-'前年度'!U19</f>
        <v>-0.09999999999999964</v>
      </c>
      <c r="V19" s="58">
        <f>+'当年度'!V19-'前年度'!V19</f>
        <v>-1497118</v>
      </c>
    </row>
    <row r="20" spans="2:22" ht="24" customHeight="1">
      <c r="B20" s="14" t="s">
        <v>25</v>
      </c>
      <c r="C20" s="54">
        <f>+'当年度'!C20-'前年度'!C20</f>
        <v>0</v>
      </c>
      <c r="D20" s="54">
        <f>+'当年度'!D20-'前年度'!D20</f>
        <v>0</v>
      </c>
      <c r="E20" s="54">
        <f>+'当年度'!E20-'前年度'!E20</f>
        <v>0</v>
      </c>
      <c r="F20" s="54">
        <f>+'当年度'!F20-'前年度'!F20</f>
        <v>0</v>
      </c>
      <c r="G20" s="54">
        <f>+'当年度'!G20-'前年度'!G20</f>
        <v>0</v>
      </c>
      <c r="H20" s="54">
        <f>+'当年度'!H20-'前年度'!H20</f>
        <v>0</v>
      </c>
      <c r="I20" s="54">
        <f>+'当年度'!I20-'前年度'!I20</f>
        <v>328705</v>
      </c>
      <c r="J20" s="54">
        <f>+'当年度'!J20-'前年度'!J20</f>
        <v>-64427</v>
      </c>
      <c r="K20" s="54">
        <f>+'当年度'!K20-'前年度'!K20</f>
        <v>-17593</v>
      </c>
      <c r="L20" s="54">
        <f>+'当年度'!L20-'前年度'!L20</f>
        <v>328705</v>
      </c>
      <c r="M20" s="54">
        <f>+'当年度'!M20-'前年度'!M20</f>
        <v>-64427</v>
      </c>
      <c r="N20" s="54">
        <f>+'当年度'!N20-'前年度'!N20</f>
        <v>-17593</v>
      </c>
      <c r="O20" s="7"/>
      <c r="P20" s="63">
        <f>+'当年度'!P20-'前年度'!P20</f>
        <v>316781</v>
      </c>
      <c r="Q20" s="63">
        <f>+'当年度'!Q20-'前年度'!Q20</f>
        <v>-37607</v>
      </c>
      <c r="R20" s="67">
        <f>+'当年度'!R20-'前年度'!R20</f>
        <v>-3.9000000000000004</v>
      </c>
      <c r="S20" s="67">
        <f>+'当年度'!S20-'前年度'!S20</f>
        <v>10.000000000000004</v>
      </c>
      <c r="T20" s="67">
        <f>+'当年度'!T20-'前年度'!T20</f>
        <v>-24</v>
      </c>
      <c r="U20" s="67">
        <f>+'当年度'!U20-'前年度'!U20</f>
        <v>-0.24</v>
      </c>
      <c r="V20" s="54">
        <f>+'当年度'!V20-'前年度'!V20</f>
        <v>22648</v>
      </c>
    </row>
    <row r="21" spans="2:22" ht="24" customHeight="1">
      <c r="B21" s="14" t="s">
        <v>26</v>
      </c>
      <c r="C21" s="54">
        <f>+'当年度'!C21-'前年度'!C21</f>
        <v>0</v>
      </c>
      <c r="D21" s="54">
        <f>+'当年度'!D21-'前年度'!D21</f>
        <v>0</v>
      </c>
      <c r="E21" s="54">
        <f>+'当年度'!E21-'前年度'!E21</f>
        <v>0</v>
      </c>
      <c r="F21" s="54">
        <f>+'当年度'!F21-'前年度'!F21</f>
        <v>0</v>
      </c>
      <c r="G21" s="54">
        <f>+'当年度'!G21-'前年度'!G21</f>
        <v>0</v>
      </c>
      <c r="H21" s="54">
        <f>+'当年度'!H21-'前年度'!H21</f>
        <v>0</v>
      </c>
      <c r="I21" s="54">
        <f>+'当年度'!I21-'前年度'!I21</f>
        <v>395573</v>
      </c>
      <c r="J21" s="54">
        <f>+'当年度'!J21-'前年度'!J21</f>
        <v>805814</v>
      </c>
      <c r="K21" s="54">
        <f>+'当年度'!K21-'前年度'!K21</f>
        <v>13580</v>
      </c>
      <c r="L21" s="54">
        <f>+'当年度'!L21-'前年度'!L21</f>
        <v>395573</v>
      </c>
      <c r="M21" s="54">
        <f>+'当年度'!M21-'前年度'!M21</f>
        <v>805814</v>
      </c>
      <c r="N21" s="54">
        <f>+'当年度'!N21-'前年度'!N21</f>
        <v>13580</v>
      </c>
      <c r="O21" s="7"/>
      <c r="P21" s="63">
        <f>+'当年度'!P21-'前年度'!P21</f>
        <v>476207</v>
      </c>
      <c r="Q21" s="63">
        <f>+'当年度'!Q21-'前年度'!Q21</f>
        <v>11834</v>
      </c>
      <c r="R21" s="67">
        <f>+'当年度'!R21-'前年度'!R21</f>
        <v>10.899999999999999</v>
      </c>
      <c r="S21" s="67">
        <f>+'当年度'!S21-'前年度'!S21</f>
        <v>2.6000000000000014</v>
      </c>
      <c r="T21" s="67">
        <f>+'当年度'!T21-'前年度'!T21</f>
        <v>10.600000000000023</v>
      </c>
      <c r="U21" s="67">
        <f>+'当年度'!U21-'前年度'!U21</f>
        <v>0.10000000000000009</v>
      </c>
      <c r="V21" s="54">
        <f>+'当年度'!V21-'前年度'!V21</f>
        <v>496640</v>
      </c>
    </row>
    <row r="22" spans="2:22" ht="24" customHeight="1">
      <c r="B22" s="14" t="s">
        <v>27</v>
      </c>
      <c r="C22" s="54">
        <f>+'当年度'!C22-'前年度'!C22</f>
        <v>16800</v>
      </c>
      <c r="D22" s="54">
        <f>+'当年度'!D22-'前年度'!D22</f>
        <v>17821</v>
      </c>
      <c r="E22" s="54">
        <f>+'当年度'!E22-'前年度'!E22</f>
        <v>-2678</v>
      </c>
      <c r="F22" s="54">
        <f>+'当年度'!F22-'前年度'!F22</f>
        <v>0</v>
      </c>
      <c r="G22" s="54">
        <f>+'当年度'!G22-'前年度'!G22</f>
        <v>0</v>
      </c>
      <c r="H22" s="54">
        <f>+'当年度'!H22-'前年度'!H22</f>
        <v>0</v>
      </c>
      <c r="I22" s="54">
        <f>+'当年度'!I22-'前年度'!I22</f>
        <v>28669</v>
      </c>
      <c r="J22" s="54">
        <f>+'当年度'!J22-'前年度'!J22</f>
        <v>-68405</v>
      </c>
      <c r="K22" s="54">
        <f>+'当年度'!K22-'前年度'!K22</f>
        <v>40451</v>
      </c>
      <c r="L22" s="54">
        <f>+'当年度'!L22-'前年度'!L22</f>
        <v>45469</v>
      </c>
      <c r="M22" s="54">
        <f>+'当年度'!M22-'前年度'!M22</f>
        <v>-50584</v>
      </c>
      <c r="N22" s="54">
        <f>+'当年度'!N22-'前年度'!N22</f>
        <v>37773</v>
      </c>
      <c r="O22" s="7"/>
      <c r="P22" s="63">
        <f>+'当年度'!P22-'前年度'!P22</f>
        <v>632442</v>
      </c>
      <c r="Q22" s="63">
        <f>+'当年度'!Q22-'前年度'!Q22</f>
        <v>75160</v>
      </c>
      <c r="R22" s="67">
        <f>+'当年度'!R22-'前年度'!R22</f>
        <v>-0.7999999999999998</v>
      </c>
      <c r="S22" s="67">
        <f>+'当年度'!S22-'前年度'!S22</f>
        <v>0.1999999999999993</v>
      </c>
      <c r="T22" s="67">
        <f>+'当年度'!T22-'前年度'!T22</f>
        <v>-6</v>
      </c>
      <c r="U22" s="67">
        <f>+'当年度'!U22-'前年度'!U22</f>
        <v>-0.06000000000000005</v>
      </c>
      <c r="V22" s="54">
        <f>+'当年度'!V22-'前年度'!V22</f>
        <v>279565</v>
      </c>
    </row>
    <row r="23" spans="2:22" ht="24" customHeight="1">
      <c r="B23" s="14" t="s">
        <v>28</v>
      </c>
      <c r="C23" s="54">
        <f>+'当年度'!C23-'前年度'!C23</f>
        <v>0</v>
      </c>
      <c r="D23" s="54">
        <f>+'当年度'!D23-'前年度'!D23</f>
        <v>0</v>
      </c>
      <c r="E23" s="54">
        <f>+'当年度'!E23-'前年度'!E23</f>
        <v>0</v>
      </c>
      <c r="F23" s="54">
        <f>+'当年度'!F23-'前年度'!F23</f>
        <v>0</v>
      </c>
      <c r="G23" s="54">
        <f>+'当年度'!G23-'前年度'!G23</f>
        <v>0</v>
      </c>
      <c r="H23" s="54">
        <f>+'当年度'!H23-'前年度'!H23</f>
        <v>0</v>
      </c>
      <c r="I23" s="54">
        <f>+'当年度'!I23-'前年度'!I23</f>
        <v>-17419</v>
      </c>
      <c r="J23" s="54">
        <f>+'当年度'!J23-'前年度'!J23</f>
        <v>-49745</v>
      </c>
      <c r="K23" s="54">
        <f>+'当年度'!K23-'前年度'!K23</f>
        <v>33504</v>
      </c>
      <c r="L23" s="54">
        <f>+'当年度'!L23-'前年度'!L23</f>
        <v>-17419</v>
      </c>
      <c r="M23" s="54">
        <f>+'当年度'!M23-'前年度'!M23</f>
        <v>-49745</v>
      </c>
      <c r="N23" s="54">
        <f>+'当年度'!N23-'前年度'!N23</f>
        <v>33504</v>
      </c>
      <c r="O23" s="7"/>
      <c r="P23" s="63">
        <f>+'当年度'!P23-'前年度'!P23</f>
        <v>131592</v>
      </c>
      <c r="Q23" s="63">
        <f>+'当年度'!Q23-'前年度'!Q23</f>
        <v>132276</v>
      </c>
      <c r="R23" s="67">
        <f>+'当年度'!R23-'前年度'!R23</f>
        <v>-2.1999999999999993</v>
      </c>
      <c r="S23" s="67">
        <f>+'当年度'!S23-'前年度'!S23</f>
        <v>-1.0999999999999996</v>
      </c>
      <c r="T23" s="67">
        <f>+'当年度'!T23-'前年度'!T23</f>
        <v>-2.8000000000000114</v>
      </c>
      <c r="U23" s="67">
        <f>+'当年度'!U23-'前年度'!U23</f>
        <v>-0.030000000000000027</v>
      </c>
      <c r="V23" s="54">
        <f>+'当年度'!V23-'前年度'!V23</f>
        <v>167601</v>
      </c>
    </row>
    <row r="24" spans="2:22" ht="24" customHeight="1">
      <c r="B24" s="14" t="s">
        <v>29</v>
      </c>
      <c r="C24" s="54">
        <f>+'当年度'!C24-'前年度'!C24</f>
        <v>41511</v>
      </c>
      <c r="D24" s="54">
        <f>+'当年度'!D24-'前年度'!D24</f>
        <v>41377</v>
      </c>
      <c r="E24" s="54">
        <f>+'当年度'!E24-'前年度'!E24</f>
        <v>5051</v>
      </c>
      <c r="F24" s="54">
        <f>+'当年度'!F24-'前年度'!F24</f>
        <v>0</v>
      </c>
      <c r="G24" s="54">
        <f>+'当年度'!G24-'前年度'!G24</f>
        <v>0</v>
      </c>
      <c r="H24" s="54">
        <f>+'当年度'!H24-'前年度'!H24</f>
        <v>0</v>
      </c>
      <c r="I24" s="54">
        <f>+'当年度'!I24-'前年度'!I24</f>
        <v>34970</v>
      </c>
      <c r="J24" s="54">
        <f>+'当年度'!J24-'前年度'!J24</f>
        <v>59753</v>
      </c>
      <c r="K24" s="54">
        <f>+'当年度'!K24-'前年度'!K24</f>
        <v>90709</v>
      </c>
      <c r="L24" s="54">
        <f>+'当年度'!L24-'前年度'!L24</f>
        <v>76481</v>
      </c>
      <c r="M24" s="54">
        <f>+'当年度'!M24-'前年度'!M24</f>
        <v>101130</v>
      </c>
      <c r="N24" s="54">
        <f>+'当年度'!N24-'前年度'!N24</f>
        <v>95760</v>
      </c>
      <c r="O24" s="7"/>
      <c r="P24" s="63">
        <f>+'当年度'!P24-'前年度'!P24</f>
        <v>49995</v>
      </c>
      <c r="Q24" s="63">
        <f>+'当年度'!Q24-'前年度'!Q24</f>
        <v>0</v>
      </c>
      <c r="R24" s="67">
        <f>+'当年度'!R24-'前年度'!R24</f>
        <v>1.7999999999999972</v>
      </c>
      <c r="S24" s="67">
        <f>+'当年度'!S24-'前年度'!S24</f>
        <v>1.2000000000000028</v>
      </c>
      <c r="T24" s="67">
        <f>+'当年度'!T24-'前年度'!T24</f>
        <v>0.8000000000000007</v>
      </c>
      <c r="U24" s="67">
        <f>+'当年度'!U24-'前年度'!U24</f>
        <v>0</v>
      </c>
      <c r="V24" s="54">
        <f>+'当年度'!V24-'前年度'!V24</f>
        <v>-47821</v>
      </c>
    </row>
    <row r="25" spans="2:22" ht="24" customHeight="1">
      <c r="B25" s="13" t="s">
        <v>30</v>
      </c>
      <c r="C25" s="54">
        <f>+'当年度'!C25-'前年度'!C25</f>
        <v>0</v>
      </c>
      <c r="D25" s="54">
        <f>+'当年度'!D25-'前年度'!D25</f>
        <v>0</v>
      </c>
      <c r="E25" s="54">
        <f>+'当年度'!E25-'前年度'!E25</f>
        <v>0</v>
      </c>
      <c r="F25" s="54">
        <f>+'当年度'!F25-'前年度'!F25</f>
        <v>0</v>
      </c>
      <c r="G25" s="54">
        <f>+'当年度'!G25-'前年度'!G25</f>
        <v>0</v>
      </c>
      <c r="H25" s="54">
        <f>+'当年度'!H25-'前年度'!H25</f>
        <v>0</v>
      </c>
      <c r="I25" s="54">
        <f>+'当年度'!I25-'前年度'!I25</f>
        <v>-31603</v>
      </c>
      <c r="J25" s="54">
        <f>+'当年度'!J25-'前年度'!J25</f>
        <v>-75251</v>
      </c>
      <c r="K25" s="54">
        <f>+'当年度'!K25-'前年度'!K25</f>
        <v>41120</v>
      </c>
      <c r="L25" s="54">
        <f>+'当年度'!L25-'前年度'!L25</f>
        <v>-31603</v>
      </c>
      <c r="M25" s="54">
        <f>+'当年度'!M25-'前年度'!M25</f>
        <v>-75251</v>
      </c>
      <c r="N25" s="54">
        <f>+'当年度'!N25-'前年度'!N25</f>
        <v>41120</v>
      </c>
      <c r="O25" s="7"/>
      <c r="P25" s="63">
        <f>+'当年度'!P25-'前年度'!P25</f>
        <v>164674</v>
      </c>
      <c r="Q25" s="63">
        <f>+'当年度'!Q25-'前年度'!Q25</f>
        <v>17409</v>
      </c>
      <c r="R25" s="67">
        <f>+'当年度'!R25-'前年度'!R25</f>
        <v>-1.799999999999999</v>
      </c>
      <c r="S25" s="67">
        <f>+'当年度'!S25-'前年度'!S25</f>
        <v>-1</v>
      </c>
      <c r="T25" s="67">
        <f>+'当年度'!T25-'前年度'!T25</f>
        <v>1.2000000000000028</v>
      </c>
      <c r="U25" s="67">
        <f>+'当年度'!U25-'前年度'!U25</f>
        <v>0.010000000000000009</v>
      </c>
      <c r="V25" s="54">
        <f>+'当年度'!V25-'前年度'!V25</f>
        <v>340110</v>
      </c>
    </row>
    <row r="26" spans="2:22" ht="24" customHeight="1">
      <c r="B26" s="14" t="s">
        <v>31</v>
      </c>
      <c r="C26" s="54">
        <f>+'当年度'!C26-'前年度'!C26</f>
        <v>0</v>
      </c>
      <c r="D26" s="54">
        <f>+'当年度'!D26-'前年度'!D26</f>
        <v>0</v>
      </c>
      <c r="E26" s="54">
        <f>+'当年度'!E26-'前年度'!E26</f>
        <v>0</v>
      </c>
      <c r="F26" s="54">
        <f>+'当年度'!F26-'前年度'!F26</f>
        <v>0</v>
      </c>
      <c r="G26" s="54">
        <f>+'当年度'!G26-'前年度'!G26</f>
        <v>0</v>
      </c>
      <c r="H26" s="54">
        <f>+'当年度'!H26-'前年度'!H26</f>
        <v>0</v>
      </c>
      <c r="I26" s="54">
        <f>+'当年度'!I26-'前年度'!I26</f>
        <v>113075</v>
      </c>
      <c r="J26" s="54">
        <f>+'当年度'!J26-'前年度'!J26</f>
        <v>270737</v>
      </c>
      <c r="K26" s="54">
        <f>+'当年度'!K26-'前年度'!K26</f>
        <v>135091</v>
      </c>
      <c r="L26" s="54">
        <f>+'当年度'!L26-'前年度'!L26</f>
        <v>113075</v>
      </c>
      <c r="M26" s="54">
        <f>+'当年度'!M26-'前年度'!M26</f>
        <v>270737</v>
      </c>
      <c r="N26" s="54">
        <f>+'当年度'!N26-'前年度'!N26</f>
        <v>135091</v>
      </c>
      <c r="O26" s="7"/>
      <c r="P26" s="63">
        <f>+'当年度'!P26-'前年度'!P26</f>
        <v>452342</v>
      </c>
      <c r="Q26" s="63">
        <f>+'当年度'!Q26-'前年度'!Q26</f>
        <v>13030</v>
      </c>
      <c r="R26" s="67">
        <f>+'当年度'!R26-'前年度'!R26</f>
        <v>4.4</v>
      </c>
      <c r="S26" s="67">
        <f>+'当年度'!S26-'前年度'!S26</f>
        <v>1.2999999999999998</v>
      </c>
      <c r="T26" s="67">
        <f>+'当年度'!T26-'前年度'!T26</f>
        <v>-10.700000000000017</v>
      </c>
      <c r="U26" s="67">
        <f>+'当年度'!U26-'前年度'!U26</f>
        <v>-0.10000000000000009</v>
      </c>
      <c r="V26" s="54">
        <f>+'当年度'!V26-'前年度'!V26</f>
        <v>76038</v>
      </c>
    </row>
    <row r="27" spans="2:22" ht="24" customHeight="1">
      <c r="B27" s="13" t="s">
        <v>32</v>
      </c>
      <c r="C27" s="54">
        <f>+'当年度'!C27-'前年度'!C27</f>
        <v>0</v>
      </c>
      <c r="D27" s="54">
        <f>+'当年度'!D27-'前年度'!D27</f>
        <v>0</v>
      </c>
      <c r="E27" s="54">
        <f>+'当年度'!E27-'前年度'!E27</f>
        <v>0</v>
      </c>
      <c r="F27" s="54">
        <f>+'当年度'!F27-'前年度'!F27</f>
        <v>0</v>
      </c>
      <c r="G27" s="54">
        <f>+'当年度'!G27-'前年度'!G27</f>
        <v>0</v>
      </c>
      <c r="H27" s="54">
        <f>+'当年度'!H27-'前年度'!H27</f>
        <v>0</v>
      </c>
      <c r="I27" s="54">
        <f>+'当年度'!I27-'前年度'!I27</f>
        <v>-74</v>
      </c>
      <c r="J27" s="54">
        <f>+'当年度'!J27-'前年度'!J27</f>
        <v>-8883</v>
      </c>
      <c r="K27" s="54">
        <f>+'当年度'!K27-'前年度'!K27</f>
        <v>-15223</v>
      </c>
      <c r="L27" s="54">
        <f>+'当年度'!L27-'前年度'!L27</f>
        <v>-74</v>
      </c>
      <c r="M27" s="54">
        <f>+'当年度'!M27-'前年度'!M27</f>
        <v>-8883</v>
      </c>
      <c r="N27" s="54">
        <f>+'当年度'!N27-'前年度'!N27</f>
        <v>-15223</v>
      </c>
      <c r="O27" s="7"/>
      <c r="P27" s="63">
        <f>+'当年度'!P27-'前年度'!P27</f>
        <v>183949</v>
      </c>
      <c r="Q27" s="63">
        <f>+'当年度'!Q27-'前年度'!Q27</f>
        <v>-3092</v>
      </c>
      <c r="R27" s="67">
        <f>+'当年度'!R27-'前年度'!R27</f>
        <v>-0.19999999999999996</v>
      </c>
      <c r="S27" s="67">
        <f>+'当年度'!S27-'前年度'!S27</f>
        <v>-0.10000000000000009</v>
      </c>
      <c r="T27" s="67">
        <f>+'当年度'!T27-'前年度'!T27</f>
        <v>-15.600000000000023</v>
      </c>
      <c r="U27" s="67">
        <f>+'当年度'!U27-'前年度'!U27</f>
        <v>-0.15000000000000013</v>
      </c>
      <c r="V27" s="54">
        <f>+'当年度'!V27-'前年度'!V27</f>
        <v>-429625</v>
      </c>
    </row>
    <row r="28" spans="2:22" ht="24" customHeight="1">
      <c r="B28" s="14" t="s">
        <v>33</v>
      </c>
      <c r="C28" s="54">
        <f>+'当年度'!C28-'前年度'!C28</f>
        <v>411200</v>
      </c>
      <c r="D28" s="54">
        <f>+'当年度'!D28-'前年度'!D28</f>
        <v>307508</v>
      </c>
      <c r="E28" s="54">
        <f>+'当年度'!E28-'前年度'!E28</f>
        <v>225906</v>
      </c>
      <c r="F28" s="54">
        <f>+'当年度'!F28-'前年度'!F28</f>
        <v>-1200</v>
      </c>
      <c r="G28" s="54">
        <f>+'当年度'!G28-'前年度'!G28</f>
        <v>-14</v>
      </c>
      <c r="H28" s="54">
        <f>+'当年度'!H28-'前年度'!H28</f>
        <v>0</v>
      </c>
      <c r="I28" s="54">
        <f>+'当年度'!I28-'前年度'!I28</f>
        <v>0</v>
      </c>
      <c r="J28" s="54">
        <f>+'当年度'!J28-'前年度'!J28</f>
        <v>0</v>
      </c>
      <c r="K28" s="54">
        <f>+'当年度'!K28-'前年度'!K28</f>
        <v>0</v>
      </c>
      <c r="L28" s="54">
        <f>+'当年度'!L28-'前年度'!L28</f>
        <v>410000</v>
      </c>
      <c r="M28" s="54">
        <f>+'当年度'!M28-'前年度'!M28</f>
        <v>307494</v>
      </c>
      <c r="N28" s="54">
        <f>+'当年度'!N28-'前年度'!N28</f>
        <v>225906</v>
      </c>
      <c r="O28" s="7"/>
      <c r="P28" s="63">
        <f>+'当年度'!P28-'前年度'!P28</f>
        <v>309625</v>
      </c>
      <c r="Q28" s="63">
        <f>+'当年度'!Q28-'前年度'!Q28</f>
        <v>37515</v>
      </c>
      <c r="R28" s="67">
        <f>+'当年度'!R28-'前年度'!R28</f>
        <v>6.5</v>
      </c>
      <c r="S28" s="67">
        <f>+'当年度'!S28-'前年度'!S28</f>
        <v>8.599999999999998</v>
      </c>
      <c r="T28" s="67">
        <f>+'当年度'!T28-'前年度'!T28</f>
        <v>2</v>
      </c>
      <c r="U28" s="67">
        <f>+'当年度'!U28-'前年度'!U28</f>
        <v>0.020000000000000018</v>
      </c>
      <c r="V28" s="54">
        <f>+'当年度'!V28-'前年度'!V28</f>
        <v>191774</v>
      </c>
    </row>
    <row r="29" spans="2:22" ht="24" customHeight="1">
      <c r="B29" s="14" t="s">
        <v>34</v>
      </c>
      <c r="C29" s="54">
        <f>+'当年度'!C29-'前年度'!C29</f>
        <v>0</v>
      </c>
      <c r="D29" s="54">
        <f>+'当年度'!D29-'前年度'!D29</f>
        <v>0</v>
      </c>
      <c r="E29" s="54">
        <f>+'当年度'!E29-'前年度'!E29</f>
        <v>0</v>
      </c>
      <c r="F29" s="54">
        <f>+'当年度'!F29-'前年度'!F29</f>
        <v>0</v>
      </c>
      <c r="G29" s="54">
        <f>+'当年度'!G29-'前年度'!G29</f>
        <v>0</v>
      </c>
      <c r="H29" s="54">
        <f>+'当年度'!H29-'前年度'!H29</f>
        <v>0</v>
      </c>
      <c r="I29" s="54">
        <f>+'当年度'!I29-'前年度'!I29</f>
        <v>-70800</v>
      </c>
      <c r="J29" s="54">
        <f>+'当年度'!J29-'前年度'!J29</f>
        <v>11521</v>
      </c>
      <c r="K29" s="54">
        <f>+'当年度'!K29-'前年度'!K29</f>
        <v>-17805</v>
      </c>
      <c r="L29" s="54">
        <f>+'当年度'!L29-'前年度'!L29</f>
        <v>-70800</v>
      </c>
      <c r="M29" s="54">
        <f>+'当年度'!M29-'前年度'!M29</f>
        <v>11521</v>
      </c>
      <c r="N29" s="54">
        <f>+'当年度'!N29-'前年度'!N29</f>
        <v>-17805</v>
      </c>
      <c r="O29" s="7"/>
      <c r="P29" s="63">
        <f>+'当年度'!P29-'前年度'!P29</f>
        <v>219726</v>
      </c>
      <c r="Q29" s="63">
        <f>+'当年度'!Q29-'前年度'!Q29</f>
        <v>2601</v>
      </c>
      <c r="R29" s="67">
        <f>+'当年度'!R29-'前年度'!R29</f>
        <v>-0.3000000000000007</v>
      </c>
      <c r="S29" s="67">
        <f>+'当年度'!S29-'前年度'!S29</f>
        <v>-4.000000000000002</v>
      </c>
      <c r="T29" s="67">
        <f>+'当年度'!T29-'前年度'!T29</f>
        <v>-12.099999999999994</v>
      </c>
      <c r="U29" s="67">
        <f>+'当年度'!U29-'前年度'!U29</f>
        <v>-0.11999999999999988</v>
      </c>
      <c r="V29" s="54">
        <f>+'当年度'!V29-'前年度'!V29</f>
        <v>-92509</v>
      </c>
    </row>
    <row r="30" spans="2:22" ht="24" customHeight="1">
      <c r="B30" s="14" t="s">
        <v>51</v>
      </c>
      <c r="C30" s="54">
        <f>+'当年度'!C30-'前年度'!C30</f>
        <v>0</v>
      </c>
      <c r="D30" s="54">
        <f>+'当年度'!D30-'前年度'!D30</f>
        <v>0</v>
      </c>
      <c r="E30" s="54">
        <f>+'当年度'!E30-'前年度'!E30</f>
        <v>0</v>
      </c>
      <c r="F30" s="54">
        <f>+'当年度'!F30-'前年度'!F30</f>
        <v>0</v>
      </c>
      <c r="G30" s="54">
        <f>+'当年度'!G30-'前年度'!G30</f>
        <v>0</v>
      </c>
      <c r="H30" s="54">
        <f>+'当年度'!H30-'前年度'!H30</f>
        <v>0</v>
      </c>
      <c r="I30" s="54">
        <f>+'当年度'!I30-'前年度'!I30</f>
        <v>0</v>
      </c>
      <c r="J30" s="54">
        <f>+'当年度'!J30-'前年度'!J30</f>
        <v>0</v>
      </c>
      <c r="K30" s="54">
        <f>+'当年度'!K30-'前年度'!K30</f>
        <v>0</v>
      </c>
      <c r="L30" s="54">
        <f>+'当年度'!L30-'前年度'!L30</f>
        <v>0</v>
      </c>
      <c r="M30" s="54">
        <f>+'当年度'!M30-'前年度'!M30</f>
        <v>0</v>
      </c>
      <c r="N30" s="54">
        <f>+'当年度'!N30-'前年度'!N30</f>
        <v>0</v>
      </c>
      <c r="O30" s="7"/>
      <c r="P30" s="63">
        <f>+'当年度'!P30-'前年度'!P30</f>
        <v>129580</v>
      </c>
      <c r="Q30" s="63">
        <f>+'当年度'!Q30-'前年度'!Q30</f>
        <v>-577</v>
      </c>
      <c r="R30" s="67">
        <f>+'当年度'!R30-'前年度'!R30</f>
        <v>-0.40000000000000036</v>
      </c>
      <c r="S30" s="67">
        <f>+'当年度'!S30-'前年度'!S30</f>
        <v>-0.40000000000000036</v>
      </c>
      <c r="T30" s="67">
        <f>+'当年度'!T30-'前年度'!T30</f>
        <v>-4.400000000000006</v>
      </c>
      <c r="U30" s="67">
        <f>+'当年度'!U30-'前年度'!U30</f>
        <v>-0.040000000000000036</v>
      </c>
      <c r="V30" s="54">
        <f>+'当年度'!V30-'前年度'!V30</f>
        <v>100596</v>
      </c>
    </row>
    <row r="31" spans="2:22" ht="24" customHeight="1">
      <c r="B31" s="13" t="s">
        <v>52</v>
      </c>
      <c r="C31" s="54">
        <f>+'当年度'!C31-'前年度'!C31</f>
        <v>-8615</v>
      </c>
      <c r="D31" s="54">
        <f>+'当年度'!D31-'前年度'!D31</f>
        <v>82557</v>
      </c>
      <c r="E31" s="54">
        <f>+'当年度'!E31-'前年度'!E31</f>
        <v>-122276</v>
      </c>
      <c r="F31" s="54">
        <f>+'当年度'!F31-'前年度'!F31</f>
        <v>0</v>
      </c>
      <c r="G31" s="54">
        <f>+'当年度'!G31-'前年度'!G31</f>
        <v>0</v>
      </c>
      <c r="H31" s="54">
        <f>+'当年度'!H31-'前年度'!H31</f>
        <v>0</v>
      </c>
      <c r="I31" s="54">
        <f>+'当年度'!I31-'前年度'!I31</f>
        <v>21946</v>
      </c>
      <c r="J31" s="54">
        <f>+'当年度'!J31-'前年度'!J31</f>
        <v>-34231</v>
      </c>
      <c r="K31" s="54">
        <f>+'当年度'!K31-'前年度'!K31</f>
        <v>-1165</v>
      </c>
      <c r="L31" s="54">
        <f>+'当年度'!L31-'前年度'!L31</f>
        <v>13331</v>
      </c>
      <c r="M31" s="54">
        <f>+'当年度'!M31-'前年度'!M31</f>
        <v>48326</v>
      </c>
      <c r="N31" s="54">
        <f>+'当年度'!N31-'前年度'!N31</f>
        <v>-123441</v>
      </c>
      <c r="O31" s="7"/>
      <c r="P31" s="63">
        <f>+'当年度'!P31-'前年度'!P31</f>
        <v>229860</v>
      </c>
      <c r="Q31" s="63">
        <f>+'当年度'!Q31-'前年度'!Q31</f>
        <v>-1320</v>
      </c>
      <c r="R31" s="67">
        <f>+'当年度'!R31-'前年度'!R31</f>
        <v>0.29999999999999893</v>
      </c>
      <c r="S31" s="67">
        <f>+'当年度'!S31-'前年度'!S31</f>
        <v>-1</v>
      </c>
      <c r="T31" s="67">
        <f>+'当年度'!T31-'前年度'!T31</f>
        <v>-5.700000000000017</v>
      </c>
      <c r="U31" s="67">
        <f>+'当年度'!U31-'前年度'!U31</f>
        <v>-0.04999999999999982</v>
      </c>
      <c r="V31" s="54">
        <f>+'当年度'!V31-'前年度'!V31</f>
        <v>136027</v>
      </c>
    </row>
    <row r="32" spans="2:22" ht="24" customHeight="1">
      <c r="B32" s="13" t="s">
        <v>53</v>
      </c>
      <c r="C32" s="54">
        <f>+'当年度'!C32-'前年度'!C32</f>
        <v>0</v>
      </c>
      <c r="D32" s="54">
        <f>+'当年度'!D32-'前年度'!D32</f>
        <v>0</v>
      </c>
      <c r="E32" s="54">
        <f>+'当年度'!E32-'前年度'!E32</f>
        <v>0</v>
      </c>
      <c r="F32" s="54">
        <f>+'当年度'!F32-'前年度'!F32</f>
        <v>0</v>
      </c>
      <c r="G32" s="54">
        <f>+'当年度'!G32-'前年度'!G32</f>
        <v>0</v>
      </c>
      <c r="H32" s="54">
        <f>+'当年度'!H32-'前年度'!H32</f>
        <v>0</v>
      </c>
      <c r="I32" s="54">
        <f>+'当年度'!I32-'前年度'!I32</f>
        <v>-5311</v>
      </c>
      <c r="J32" s="54">
        <f>+'当年度'!J32-'前年度'!J32</f>
        <v>561</v>
      </c>
      <c r="K32" s="54">
        <f>+'当年度'!K32-'前年度'!K32</f>
        <v>-361</v>
      </c>
      <c r="L32" s="54">
        <f>+'当年度'!L32-'前年度'!L32</f>
        <v>-5311</v>
      </c>
      <c r="M32" s="54">
        <f>+'当年度'!M32-'前年度'!M32</f>
        <v>561</v>
      </c>
      <c r="N32" s="54">
        <f>+'当年度'!N32-'前年度'!N32</f>
        <v>-361</v>
      </c>
      <c r="O32" s="7"/>
      <c r="P32" s="63">
        <f>+'当年度'!P32-'前年度'!P32</f>
        <v>233011</v>
      </c>
      <c r="Q32" s="63">
        <f>+'当年度'!Q32-'前年度'!Q32</f>
        <v>-4352</v>
      </c>
      <c r="R32" s="67">
        <f>+'当年度'!R32-'前年度'!R32</f>
        <v>0</v>
      </c>
      <c r="S32" s="67">
        <f>+'当年度'!S32-'前年度'!S32</f>
        <v>-0.09999999999999998</v>
      </c>
      <c r="T32" s="67">
        <f>+'当年度'!T32-'前年度'!T32</f>
        <v>-7.200000000000017</v>
      </c>
      <c r="U32" s="67">
        <f>+'当年度'!U32-'前年度'!U32</f>
        <v>-0.06999999999999984</v>
      </c>
      <c r="V32" s="54">
        <f>+'当年度'!V32-'前年度'!V32</f>
        <v>72473</v>
      </c>
    </row>
    <row r="33" spans="2:22" ht="24" customHeight="1">
      <c r="B33" s="14" t="s">
        <v>35</v>
      </c>
      <c r="C33" s="54">
        <f>+'当年度'!C33-'前年度'!C33</f>
        <v>74450</v>
      </c>
      <c r="D33" s="54">
        <f>+'当年度'!D33-'前年度'!D33</f>
        <v>74450</v>
      </c>
      <c r="E33" s="54">
        <f>+'当年度'!E33-'前年度'!E33</f>
        <v>0</v>
      </c>
      <c r="F33" s="54">
        <f>+'当年度'!F33-'前年度'!F33</f>
        <v>0</v>
      </c>
      <c r="G33" s="54">
        <f>+'当年度'!G33-'前年度'!G33</f>
        <v>0</v>
      </c>
      <c r="H33" s="54">
        <f>+'当年度'!H33-'前年度'!H33</f>
        <v>0</v>
      </c>
      <c r="I33" s="54">
        <f>+'当年度'!I33-'前年度'!I33</f>
        <v>187471</v>
      </c>
      <c r="J33" s="54">
        <f>+'当年度'!J33-'前年度'!J33</f>
        <v>140884</v>
      </c>
      <c r="K33" s="54">
        <f>+'当年度'!K33-'前年度'!K33</f>
        <v>37152</v>
      </c>
      <c r="L33" s="54">
        <f>+'当年度'!L33-'前年度'!L33</f>
        <v>261921</v>
      </c>
      <c r="M33" s="54">
        <f>+'当年度'!M33-'前年度'!M33</f>
        <v>215334</v>
      </c>
      <c r="N33" s="54">
        <f>+'当年度'!N33-'前年度'!N33</f>
        <v>37152</v>
      </c>
      <c r="O33" s="7"/>
      <c r="P33" s="63">
        <f>+'当年度'!P33-'前年度'!P33</f>
        <v>217731</v>
      </c>
      <c r="Q33" s="63">
        <f>+'当年度'!Q33-'前年度'!Q33</f>
        <v>913</v>
      </c>
      <c r="R33" s="67">
        <f>+'当年度'!R33-'前年度'!R33</f>
        <v>5.800000000000001</v>
      </c>
      <c r="S33" s="67">
        <f>+'当年度'!S33-'前年度'!S33</f>
        <v>6.9</v>
      </c>
      <c r="T33" s="67">
        <f>+'当年度'!T33-'前年度'!T33</f>
        <v>-9</v>
      </c>
      <c r="U33" s="67">
        <f>+'当年度'!U33-'前年度'!U33</f>
        <v>-0.09000000000000008</v>
      </c>
      <c r="V33" s="54">
        <f>+'当年度'!V33-'前年度'!V33</f>
        <v>-177421</v>
      </c>
    </row>
    <row r="34" spans="2:22" ht="24" customHeight="1">
      <c r="B34" s="13" t="s">
        <v>36</v>
      </c>
      <c r="C34" s="54">
        <f>+'当年度'!C34-'前年度'!C34</f>
        <v>0</v>
      </c>
      <c r="D34" s="54">
        <f>+'当年度'!D34-'前年度'!D34</f>
        <v>0</v>
      </c>
      <c r="E34" s="54">
        <f>+'当年度'!E34-'前年度'!E34</f>
        <v>0</v>
      </c>
      <c r="F34" s="54">
        <f>+'当年度'!F34-'前年度'!F34</f>
        <v>0</v>
      </c>
      <c r="G34" s="54">
        <f>+'当年度'!G34-'前年度'!G34</f>
        <v>0</v>
      </c>
      <c r="H34" s="54">
        <f>+'当年度'!H34-'前年度'!H34</f>
        <v>0</v>
      </c>
      <c r="I34" s="54">
        <f>+'当年度'!I34-'前年度'!I34</f>
        <v>665412</v>
      </c>
      <c r="J34" s="54">
        <f>+'当年度'!J34-'前年度'!J34</f>
        <v>590795</v>
      </c>
      <c r="K34" s="54">
        <f>+'当年度'!K34-'前年度'!K34</f>
        <v>61617</v>
      </c>
      <c r="L34" s="54">
        <f>+'当年度'!L34-'前年度'!L34</f>
        <v>665412</v>
      </c>
      <c r="M34" s="54">
        <f>+'当年度'!M34-'前年度'!M34</f>
        <v>590795</v>
      </c>
      <c r="N34" s="54">
        <f>+'当年度'!N34-'前年度'!N34</f>
        <v>61617</v>
      </c>
      <c r="O34" s="7"/>
      <c r="P34" s="63">
        <f>+'当年度'!P34-'前年度'!P34</f>
        <v>191540</v>
      </c>
      <c r="Q34" s="63">
        <f>+'当年度'!Q34-'前年度'!Q34</f>
        <v>-3478</v>
      </c>
      <c r="R34" s="67">
        <f>+'当年度'!R34-'前年度'!R34</f>
        <v>14</v>
      </c>
      <c r="S34" s="67">
        <f>+'当年度'!S34-'前年度'!S34</f>
        <v>15.8</v>
      </c>
      <c r="T34" s="67">
        <f>+'当年度'!T34-'前年度'!T34</f>
        <v>1.5999999999999943</v>
      </c>
      <c r="U34" s="67">
        <f>+'当年度'!U34-'前年度'!U34</f>
        <v>0.009999999999999787</v>
      </c>
      <c r="V34" s="54">
        <f>+'当年度'!V34-'前年度'!V34</f>
        <v>-105795</v>
      </c>
    </row>
    <row r="35" spans="2:22" ht="27.75" customHeight="1">
      <c r="B35" s="16" t="s">
        <v>37</v>
      </c>
      <c r="C35" s="60">
        <f>+'当年度'!C35-'前年度'!C35</f>
        <v>13856992</v>
      </c>
      <c r="D35" s="60">
        <f>+'当年度'!D35-'前年度'!D35</f>
        <v>11090690</v>
      </c>
      <c r="E35" s="60">
        <f>+'当年度'!E35-'前年度'!E35</f>
        <v>-5940785</v>
      </c>
      <c r="F35" s="60">
        <f>+'当年度'!F35-'前年度'!F35</f>
        <v>-5477359</v>
      </c>
      <c r="G35" s="60">
        <f>+'当年度'!G35-'前年度'!G35</f>
        <v>-86217</v>
      </c>
      <c r="H35" s="60">
        <f>+'当年度'!H35-'前年度'!H35</f>
        <v>-111239</v>
      </c>
      <c r="I35" s="60">
        <f>+'当年度'!I35-'前年度'!I35</f>
        <v>8213670</v>
      </c>
      <c r="J35" s="60">
        <f>+'当年度'!J35-'前年度'!J35</f>
        <v>-4780459</v>
      </c>
      <c r="K35" s="60">
        <f>+'当年度'!K35-'前年度'!K35</f>
        <v>249047</v>
      </c>
      <c r="L35" s="60">
        <f>+'当年度'!L35-'前年度'!L35</f>
        <v>16593303</v>
      </c>
      <c r="M35" s="60">
        <f>+'当年度'!M35-'前年度'!M35</f>
        <v>6224014</v>
      </c>
      <c r="N35" s="60">
        <f>+'当年度'!N35-'前年度'!N35</f>
        <v>-5802977</v>
      </c>
      <c r="O35" s="7"/>
      <c r="P35" s="60">
        <f>+'当年度'!P35-'前年度'!P35</f>
        <v>-1058287</v>
      </c>
      <c r="Q35" s="60">
        <f>+'当年度'!Q35-'前年度'!Q35</f>
        <v>860502</v>
      </c>
      <c r="R35" s="72">
        <f>+'当年度'!R35-'前年度'!R35</f>
        <v>1.7000000000000028</v>
      </c>
      <c r="S35" s="72">
        <f>+'当年度'!S35-'前年度'!S35</f>
        <v>4.299999999999997</v>
      </c>
      <c r="T35" s="72">
        <f>+'当年度'!T35-'前年度'!T35</f>
        <v>-0.9000000000000057</v>
      </c>
      <c r="U35" s="72">
        <f>+'当年度'!U35-'前年度'!U35</f>
        <v>-0.010000000000000009</v>
      </c>
      <c r="V35" s="60">
        <f>+'当年度'!V35-'前年度'!V35</f>
        <v>-11904435</v>
      </c>
    </row>
    <row r="36" spans="2:22" ht="27.75" customHeight="1">
      <c r="B36" s="16" t="s">
        <v>64</v>
      </c>
      <c r="C36" s="60">
        <f>+'当年度'!C36-'前年度'!C36</f>
        <v>535346</v>
      </c>
      <c r="D36" s="60">
        <f>+'当年度'!D36-'前年度'!D36</f>
        <v>523713</v>
      </c>
      <c r="E36" s="60">
        <f>+'当年度'!E36-'前年度'!E36</f>
        <v>106003</v>
      </c>
      <c r="F36" s="60">
        <f>+'当年度'!F36-'前年度'!F36</f>
        <v>-1200</v>
      </c>
      <c r="G36" s="60">
        <f>+'当年度'!G36-'前年度'!G36</f>
        <v>-14</v>
      </c>
      <c r="H36" s="60">
        <f>+'当年度'!H36-'前年度'!H36</f>
        <v>0</v>
      </c>
      <c r="I36" s="60">
        <f>+'当年度'!I36-'前年度'!I36</f>
        <v>1650614</v>
      </c>
      <c r="J36" s="60">
        <f>+'当年度'!J36-'前年度'!J36</f>
        <v>1579123</v>
      </c>
      <c r="K36" s="60">
        <f>+'当年度'!K36-'前年度'!K36</f>
        <v>401077</v>
      </c>
      <c r="L36" s="60">
        <f>+'当年度'!L36-'前年度'!L36</f>
        <v>2184760</v>
      </c>
      <c r="M36" s="60">
        <f>+'当年度'!M36-'前年度'!M36</f>
        <v>2102822</v>
      </c>
      <c r="N36" s="60">
        <f>+'当年度'!N36-'前年度'!N36</f>
        <v>507080</v>
      </c>
      <c r="O36" s="7"/>
      <c r="P36" s="60">
        <f>+'当年度'!P36-'前年度'!P36</f>
        <v>3939055</v>
      </c>
      <c r="Q36" s="60">
        <f>+'当年度'!Q36-'前年度'!Q36</f>
        <v>240312</v>
      </c>
      <c r="R36" s="72">
        <f>+'当年度'!R36-'前年度'!R36</f>
        <v>2.3000000000000007</v>
      </c>
      <c r="S36" s="72">
        <f>+'当年度'!S36-'前年度'!S36</f>
        <v>2.1000000000000014</v>
      </c>
      <c r="T36" s="72">
        <f>+'当年度'!T36-'前年度'!T36</f>
        <v>-4.5</v>
      </c>
      <c r="U36" s="72">
        <f>+'当年度'!U36-'前年度'!U36</f>
        <v>-0.039999999999999813</v>
      </c>
      <c r="V36" s="60">
        <f>+'当年度'!V36-'前年度'!V36</f>
        <v>1030301</v>
      </c>
    </row>
    <row r="37" spans="2:22" ht="27.75" customHeight="1">
      <c r="B37" s="16" t="s">
        <v>39</v>
      </c>
      <c r="C37" s="60">
        <f>+'当年度'!C37-'前年度'!C37</f>
        <v>14392338</v>
      </c>
      <c r="D37" s="60">
        <f>+'当年度'!D37-'前年度'!D37</f>
        <v>11614403</v>
      </c>
      <c r="E37" s="60">
        <f>+'当年度'!E37-'前年度'!E37</f>
        <v>-5834782</v>
      </c>
      <c r="F37" s="60">
        <f>+'当年度'!F37-'前年度'!F37</f>
        <v>-5478559</v>
      </c>
      <c r="G37" s="60">
        <f>+'当年度'!G37-'前年度'!G37</f>
        <v>-86231</v>
      </c>
      <c r="H37" s="60">
        <f>+'当年度'!H37-'前年度'!H37</f>
        <v>-111239</v>
      </c>
      <c r="I37" s="60">
        <f>+'当年度'!I37-'前年度'!I37</f>
        <v>9864284</v>
      </c>
      <c r="J37" s="60">
        <f>+'当年度'!J37-'前年度'!J37</f>
        <v>-3201336</v>
      </c>
      <c r="K37" s="60">
        <f>+'当年度'!K37-'前年度'!K37</f>
        <v>650124</v>
      </c>
      <c r="L37" s="60">
        <f>+'当年度'!L37-'前年度'!L37</f>
        <v>18778063</v>
      </c>
      <c r="M37" s="60">
        <f>+'当年度'!M37-'前年度'!M37</f>
        <v>8326836</v>
      </c>
      <c r="N37" s="60">
        <f>+'当年度'!N37-'前年度'!N37</f>
        <v>-5295897</v>
      </c>
      <c r="O37" s="7"/>
      <c r="P37" s="60">
        <f>+'当年度'!P37-'前年度'!P37</f>
        <v>2880768</v>
      </c>
      <c r="Q37" s="60">
        <f>+'当年度'!Q37-'前年度'!Q37</f>
        <v>1100814</v>
      </c>
      <c r="R37" s="72">
        <f>+'当年度'!R37-'前年度'!R37</f>
        <v>1.5999999999999979</v>
      </c>
      <c r="S37" s="72">
        <f>+'当年度'!S37-'前年度'!S37</f>
        <v>3.6000000000000085</v>
      </c>
      <c r="T37" s="72">
        <f>+'当年度'!T37-'前年度'!T37</f>
        <v>-1.5999999999999943</v>
      </c>
      <c r="U37" s="72">
        <f>+'当年度'!U37-'前年度'!U37</f>
        <v>-0.020000000000000018</v>
      </c>
      <c r="V37" s="60">
        <f>+'当年度'!V37-'前年度'!V37</f>
        <v>-10874134</v>
      </c>
    </row>
    <row r="38" spans="18:21" ht="22.5" customHeight="1">
      <c r="R38" s="4" t="s">
        <v>45</v>
      </c>
      <c r="S38" s="4"/>
      <c r="T38" s="4"/>
      <c r="U38" s="4"/>
    </row>
    <row r="39" spans="17:21" ht="22.5" customHeight="1">
      <c r="Q39" t="s">
        <v>42</v>
      </c>
      <c r="R39" s="4"/>
      <c r="S39" s="4"/>
      <c r="T39" s="5" t="s">
        <v>47</v>
      </c>
      <c r="U39" s="4"/>
    </row>
    <row r="40" spans="17:21" ht="21.75" customHeight="1">
      <c r="Q40" s="6" t="s">
        <v>37</v>
      </c>
      <c r="R40" s="75">
        <f>+'当年度'!R40-'前年度'!R40</f>
        <v>-2.1000000000000014</v>
      </c>
      <c r="S40" s="75">
        <f>+'当年度'!S40-'前年度'!S40</f>
        <v>1.2999999999999972</v>
      </c>
      <c r="T40" s="75">
        <f>+'当年度'!T40-'前年度'!T40</f>
        <v>-9.599999999999994</v>
      </c>
      <c r="U40" s="75">
        <f>+'当年度'!U40-'前年度'!U40</f>
        <v>-0.09999999999999987</v>
      </c>
    </row>
    <row r="41" spans="17:21" ht="21.75" customHeight="1">
      <c r="Q41" s="6" t="s">
        <v>38</v>
      </c>
      <c r="R41" s="75">
        <f>+'当年度'!R41-'前年度'!R41</f>
        <v>2.3000000000000007</v>
      </c>
      <c r="S41" s="75">
        <f>+'当年度'!S41-'前年度'!S41</f>
        <v>2.6000000000000014</v>
      </c>
      <c r="T41" s="75">
        <f>+'当年度'!T41-'前年度'!T41</f>
        <v>-5.400000000000006</v>
      </c>
      <c r="U41" s="75">
        <f>+'当年度'!U41-'前年度'!U41</f>
        <v>-0.05999999999999983</v>
      </c>
    </row>
    <row r="42" spans="17:21" ht="21.75" customHeight="1">
      <c r="Q42" s="6" t="s">
        <v>39</v>
      </c>
      <c r="R42" s="75">
        <f>+'当年度'!R42-'前年度'!R42</f>
        <v>0.1999999999999993</v>
      </c>
      <c r="S42" s="75">
        <f>+'当年度'!S42-'前年度'!S42</f>
        <v>1.8999999999999986</v>
      </c>
      <c r="T42" s="75">
        <f>+'当年度'!T42-'前年度'!T42</f>
        <v>-7.400000000000006</v>
      </c>
      <c r="U42" s="75">
        <f>+'当年度'!U42-'前年度'!U42</f>
        <v>-0.07000000000000006</v>
      </c>
    </row>
    <row r="43" ht="22.5" customHeight="1">
      <c r="R43" t="s">
        <v>46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44" r:id="rId1"/>
  <headerFooter alignWithMargins="0">
    <oddHeader>&amp;L&amp;"ＭＳ ゴシック,標準"&amp;24１７ 債務負担行為の状況（対前年度増減額）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showGridLines="0" view="pageBreakPreview" zoomScale="65" zoomScaleNormal="50" zoomScaleSheetLayoutView="65" zoomScalePageLayoutView="0" workbookViewId="0" topLeftCell="A1">
      <pane xSplit="2" ySplit="5" topLeftCell="C6" activePane="bottomRight" state="frozen"/>
      <selection pane="topLeft" activeCell="F1" sqref="F1"/>
      <selection pane="topRight" activeCell="F1" sqref="F1"/>
      <selection pane="bottomLeft" activeCell="F1" sqref="F1"/>
      <selection pane="bottomRight" activeCell="F1" sqref="F1"/>
    </sheetView>
  </sheetViews>
  <sheetFormatPr defaultColWidth="8.66015625" defaultRowHeight="18"/>
  <cols>
    <col min="1" max="1" width="0" style="7" hidden="1" customWidth="1"/>
    <col min="2" max="2" width="11.66015625" style="7" customWidth="1"/>
    <col min="3" max="4" width="12.16015625" style="0" customWidth="1"/>
    <col min="5" max="5" width="11.66015625" style="0" customWidth="1"/>
    <col min="6" max="6" width="12.66015625" style="0" customWidth="1"/>
    <col min="7" max="7" width="12.16015625" style="0" customWidth="1"/>
    <col min="8" max="8" width="11.66015625" style="0" customWidth="1"/>
    <col min="9" max="10" width="12.16015625" style="0" customWidth="1"/>
    <col min="11" max="11" width="11.66015625" style="0" customWidth="1"/>
    <col min="12" max="12" width="12.66015625" style="0" customWidth="1"/>
    <col min="13" max="13" width="12.16015625" style="0" customWidth="1"/>
    <col min="14" max="14" width="11.66015625" style="0" customWidth="1"/>
    <col min="15" max="15" width="1.66015625" style="0" customWidth="1"/>
    <col min="16" max="16" width="12.66015625" style="0" customWidth="1"/>
    <col min="17" max="17" width="11.66015625" style="0" customWidth="1"/>
    <col min="18" max="19" width="10.66015625" style="0" customWidth="1"/>
    <col min="20" max="20" width="11.16015625" style="0" customWidth="1"/>
    <col min="21" max="21" width="10.66015625" style="0" customWidth="1"/>
    <col min="22" max="22" width="13.16015625" style="0" customWidth="1"/>
  </cols>
  <sheetData>
    <row r="1" spans="1:15" ht="17.25">
      <c r="A1" s="17"/>
      <c r="B1" s="83" t="s">
        <v>68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4" ht="21" customHeight="1">
      <c r="B2" s="8"/>
      <c r="C2" s="2"/>
      <c r="D2" s="2"/>
      <c r="E2" s="2"/>
      <c r="F2" s="2"/>
      <c r="G2" s="2"/>
      <c r="H2" s="2"/>
      <c r="I2" s="2"/>
      <c r="J2" s="2"/>
      <c r="K2" s="5"/>
      <c r="L2" s="2"/>
      <c r="M2" s="2"/>
      <c r="N2" s="5" t="s">
        <v>0</v>
      </c>
    </row>
    <row r="3" spans="1:15" ht="21" customHeight="1">
      <c r="A3" s="18"/>
      <c r="B3" s="9"/>
      <c r="C3" s="48" t="s">
        <v>1</v>
      </c>
      <c r="D3" s="49"/>
      <c r="E3" s="50"/>
      <c r="F3" s="48" t="s">
        <v>2</v>
      </c>
      <c r="G3" s="49"/>
      <c r="H3" s="50"/>
      <c r="I3" s="48" t="s">
        <v>3</v>
      </c>
      <c r="J3" s="49"/>
      <c r="K3" s="50"/>
      <c r="L3" s="48" t="s">
        <v>4</v>
      </c>
      <c r="M3" s="49"/>
      <c r="N3" s="50"/>
      <c r="O3" s="1"/>
    </row>
    <row r="4" spans="1:15" ht="21" customHeight="1">
      <c r="A4" s="18"/>
      <c r="B4" s="10"/>
      <c r="C4" s="33" t="s">
        <v>6</v>
      </c>
      <c r="D4" s="33" t="s">
        <v>7</v>
      </c>
      <c r="E4" s="33" t="s">
        <v>8</v>
      </c>
      <c r="F4" s="33" t="s">
        <v>6</v>
      </c>
      <c r="G4" s="33" t="s">
        <v>7</v>
      </c>
      <c r="H4" s="33" t="s">
        <v>8</v>
      </c>
      <c r="I4" s="33" t="s">
        <v>6</v>
      </c>
      <c r="J4" s="33" t="s">
        <v>7</v>
      </c>
      <c r="K4" s="33" t="s">
        <v>8</v>
      </c>
      <c r="L4" s="33" t="s">
        <v>6</v>
      </c>
      <c r="M4" s="33" t="s">
        <v>7</v>
      </c>
      <c r="N4" s="33" t="s">
        <v>8</v>
      </c>
      <c r="O4" s="1"/>
    </row>
    <row r="5" spans="1:15" ht="21" customHeight="1">
      <c r="A5" s="18"/>
      <c r="B5" s="11"/>
      <c r="C5" s="37" t="s">
        <v>10</v>
      </c>
      <c r="D5" s="37" t="s">
        <v>11</v>
      </c>
      <c r="E5" s="37" t="s">
        <v>12</v>
      </c>
      <c r="F5" s="37" t="s">
        <v>10</v>
      </c>
      <c r="G5" s="37" t="s">
        <v>11</v>
      </c>
      <c r="H5" s="37" t="s">
        <v>12</v>
      </c>
      <c r="I5" s="37" t="s">
        <v>10</v>
      </c>
      <c r="J5" s="37" t="s">
        <v>11</v>
      </c>
      <c r="K5" s="37" t="s">
        <v>12</v>
      </c>
      <c r="L5" s="37" t="s">
        <v>10</v>
      </c>
      <c r="M5" s="37" t="s">
        <v>11</v>
      </c>
      <c r="N5" s="37" t="s">
        <v>12</v>
      </c>
      <c r="O5" s="1"/>
    </row>
    <row r="6" spans="1:22" ht="24" customHeight="1">
      <c r="A6" s="18"/>
      <c r="B6" s="12" t="s">
        <v>14</v>
      </c>
      <c r="C6" s="76">
        <f>IF(AND('当年度'!C6=0,'前年度'!C6=0),"",IF('前年度'!C6=0,"皆増 ",IF('当年度'!C6=0,"皆減 ",ROUND('増減額'!C6/'前年度'!C6*100,1))))</f>
        <v>5</v>
      </c>
      <c r="D6" s="77" t="str">
        <f>IF(AND('当年度'!D6=0,'前年度'!D6=0),"",IF('前年度'!D6=0,"皆増 ",IF('当年度'!D6=0,"皆減 ",ROUND('増減額'!D6/'前年度'!D6*100,1))))</f>
        <v>皆増 </v>
      </c>
      <c r="E6" s="77" t="str">
        <f>IF(AND('当年度'!E6=0,'前年度'!E6=0),"",IF('前年度'!E6=0,"皆増 ",IF('当年度'!E6=0,"皆減 ",ROUND('増減額'!E6/'前年度'!E6*100,1))))</f>
        <v>皆増 </v>
      </c>
      <c r="F6" s="77">
        <f>IF(AND('当年度'!F6=0,'前年度'!F6=0),"",IF('前年度'!F6=0,"皆増 ",IF('当年度'!F6=0,"皆減 ",ROUND('増減額'!F6/'前年度'!F6*100,1))))</f>
        <v>-28.6</v>
      </c>
      <c r="G6" s="77">
        <f>IF(AND('当年度'!G6=0,'前年度'!G6=0),"",IF('前年度'!G6=0,"皆増 ",IF('当年度'!G6=0,"皆減 ",ROUND('増減額'!G6/'前年度'!G6*100,1))))</f>
      </c>
      <c r="H6" s="77">
        <f>IF(AND('当年度'!H6=0,'前年度'!H6=0),"",IF('前年度'!H6=0,"皆増 ",IF('当年度'!H6=0,"皆減 ",ROUND('増減額'!H6/'前年度'!H6*100,1))))</f>
      </c>
      <c r="I6" s="77">
        <f>IF(AND('当年度'!I6=0,'前年度'!I6=0),"",IF('前年度'!I6=0,"皆増 ",IF('当年度'!I6=0,"皆減 ",ROUND('増減額'!I6/'前年度'!I6*100,1))))</f>
        <v>12.8</v>
      </c>
      <c r="J6" s="77">
        <f>IF(AND('当年度'!J6=0,'前年度'!J6=0),"",IF('前年度'!J6=0,"皆増 ",IF('当年度'!J6=0,"皆減 ",ROUND('増減額'!J6/'前年度'!J6*100,1))))</f>
        <v>5</v>
      </c>
      <c r="K6" s="77">
        <f>IF(AND('当年度'!K6=0,'前年度'!K6=0),"",IF('前年度'!K6=0,"皆増 ",IF('当年度'!K6=0,"皆減 ",ROUND('増減額'!K6/'前年度'!K6*100,1))))</f>
        <v>1.5</v>
      </c>
      <c r="L6" s="77">
        <f>IF(AND('当年度'!L6=0,'前年度'!L6=0),"",IF('前年度'!L6=0,"皆増 ",IF('当年度'!L6=0,"皆減 ",ROUND('増減額'!L6/'前年度'!L6*100,1))))</f>
        <v>-9.5</v>
      </c>
      <c r="M6" s="77">
        <f>IF(AND('当年度'!M6=0,'前年度'!M6=0),"",IF('前年度'!M6=0,"皆増 ",IF('当年度'!M6=0,"皆減 ",ROUND('増減額'!M6/'前年度'!M6*100,1))))</f>
        <v>5.1</v>
      </c>
      <c r="N6" s="77">
        <f>IF(AND('当年度'!N6=0,'前年度'!N6=0),"",IF('前年度'!N6=0,"皆増 ",IF('当年度'!N6=0,"皆減 ",ROUND('増減額'!N6/'前年度'!N6*100,1))))</f>
        <v>3.5</v>
      </c>
      <c r="O6" s="18"/>
      <c r="P6" s="7"/>
      <c r="Q6" s="7"/>
      <c r="R6" s="7"/>
      <c r="S6" s="7"/>
      <c r="T6" s="7"/>
      <c r="U6" s="7"/>
      <c r="V6" s="7"/>
    </row>
    <row r="7" spans="1:22" ht="24" customHeight="1">
      <c r="A7" s="18"/>
      <c r="B7" s="13" t="s">
        <v>15</v>
      </c>
      <c r="C7" s="76">
        <f>IF(AND('当年度'!C7=0,'前年度'!C7=0),"",IF('前年度'!C7=0,"皆増 ",IF('当年度'!C7=0,"皆減 ",ROUND('増減額'!C7/'前年度'!C7*100,1))))</f>
        <v>24.1</v>
      </c>
      <c r="D7" s="77">
        <f>IF(AND('当年度'!D7=0,'前年度'!D7=0),"",IF('前年度'!D7=0,"皆増 ",IF('当年度'!D7=0,"皆減 ",ROUND('増減額'!D7/'前年度'!D7*100,1))))</f>
        <v>112.2</v>
      </c>
      <c r="E7" s="77">
        <f>IF(AND('当年度'!E7=0,'前年度'!E7=0),"",IF('前年度'!E7=0,"皆増 ",IF('当年度'!E7=0,"皆減 ",ROUND('増減額'!E7/'前年度'!E7*100,1))))</f>
        <v>-52.6</v>
      </c>
      <c r="F7" s="77">
        <f>IF(AND('当年度'!F7=0,'前年度'!F7=0),"",IF('前年度'!F7=0,"皆増 ",IF('当年度'!F7=0,"皆減 ",ROUND('増減額'!F7/'前年度'!F7*100,1))))</f>
        <v>2.9</v>
      </c>
      <c r="G7" s="77">
        <f>IF(AND('当年度'!G7=0,'前年度'!G7=0),"",IF('前年度'!G7=0,"皆増 ",IF('当年度'!G7=0,"皆減 ",ROUND('増減額'!G7/'前年度'!G7*100,1))))</f>
        <v>-38.6</v>
      </c>
      <c r="H7" s="77">
        <f>IF(AND('当年度'!H7=0,'前年度'!H7=0),"",IF('前年度'!H7=0,"皆増 ",IF('当年度'!H7=0,"皆減 ",ROUND('増減額'!H7/'前年度'!H7*100,1))))</f>
        <v>-47.5</v>
      </c>
      <c r="I7" s="77">
        <f>IF(AND('当年度'!I7=0,'前年度'!I7=0),"",IF('前年度'!I7=0,"皆増 ",IF('当年度'!I7=0,"皆減 ",ROUND('増減額'!I7/'前年度'!I7*100,1))))</f>
        <v>7.3</v>
      </c>
      <c r="J7" s="77">
        <f>IF(AND('当年度'!J7=0,'前年度'!J7=0),"",IF('前年度'!J7=0,"皆増 ",IF('当年度'!J7=0,"皆減 ",ROUND('増減額'!J7/'前年度'!J7*100,1))))</f>
        <v>0.9</v>
      </c>
      <c r="K7" s="77">
        <f>IF(AND('当年度'!K7=0,'前年度'!K7=0),"",IF('前年度'!K7=0,"皆増 ",IF('当年度'!K7=0,"皆減 ",ROUND('増減額'!K7/'前年度'!K7*100,1))))</f>
        <v>18.4</v>
      </c>
      <c r="L7" s="77">
        <f>IF(AND('当年度'!L7=0,'前年度'!L7=0),"",IF('前年度'!L7=0,"皆増 ",IF('当年度'!L7=0,"皆減 ",ROUND('増減額'!L7/'前年度'!L7*100,1))))</f>
        <v>17.2</v>
      </c>
      <c r="M7" s="77">
        <f>IF(AND('当年度'!M7=0,'前年度'!M7=0),"",IF('前年度'!M7=0,"皆増 ",IF('当年度'!M7=0,"皆減 ",ROUND('増減額'!M7/'前年度'!M7*100,1))))</f>
        <v>31</v>
      </c>
      <c r="N7" s="77">
        <f>IF(AND('当年度'!N7=0,'前年度'!N7=0),"",IF('前年度'!N7=0,"皆増 ",IF('当年度'!N7=0,"皆減 ",ROUND('増減額'!N7/'前年度'!N7*100,1))))</f>
        <v>-31.6</v>
      </c>
      <c r="O7" s="18"/>
      <c r="P7" s="7"/>
      <c r="Q7" s="7"/>
      <c r="R7" s="7"/>
      <c r="S7" s="7"/>
      <c r="T7" s="7"/>
      <c r="U7" s="7"/>
      <c r="V7" s="7"/>
    </row>
    <row r="8" spans="1:22" ht="24" customHeight="1">
      <c r="A8" s="18"/>
      <c r="B8" s="13" t="s">
        <v>16</v>
      </c>
      <c r="C8" s="76">
        <f>IF(AND('当年度'!C8=0,'前年度'!C8=0),"",IF('前年度'!C8=0,"皆増 ",IF('当年度'!C8=0,"皆減 ",ROUND('増減額'!C8/'前年度'!C8*100,1))))</f>
      </c>
      <c r="D8" s="77">
        <f>IF(AND('当年度'!D8=0,'前年度'!D8=0),"",IF('前年度'!D8=0,"皆増 ",IF('当年度'!D8=0,"皆減 ",ROUND('増減額'!D8/'前年度'!D8*100,1))))</f>
      </c>
      <c r="E8" s="77">
        <f>IF(AND('当年度'!E8=0,'前年度'!E8=0),"",IF('前年度'!E8=0,"皆増 ",IF('当年度'!E8=0,"皆減 ",ROUND('増減額'!E8/'前年度'!E8*100,1))))</f>
      </c>
      <c r="F8" s="77">
        <f>IF(AND('当年度'!F8=0,'前年度'!F8=0),"",IF('前年度'!F8=0,"皆増 ",IF('当年度'!F8=0,"皆減 ",ROUND('増減額'!F8/'前年度'!F8*100,1))))</f>
      </c>
      <c r="G8" s="77">
        <f>IF(AND('当年度'!G8=0,'前年度'!G8=0),"",IF('前年度'!G8=0,"皆増 ",IF('当年度'!G8=0,"皆減 ",ROUND('増減額'!G8/'前年度'!G8*100,1))))</f>
      </c>
      <c r="H8" s="77">
        <f>IF(AND('当年度'!H8=0,'前年度'!H8=0),"",IF('前年度'!H8=0,"皆増 ",IF('当年度'!H8=0,"皆減 ",ROUND('増減額'!H8/'前年度'!H8*100,1))))</f>
      </c>
      <c r="I8" s="77">
        <f>IF(AND('当年度'!I8=0,'前年度'!I8=0),"",IF('前年度'!I8=0,"皆増 ",IF('当年度'!I8=0,"皆減 ",ROUND('増減額'!I8/'前年度'!I8*100,1))))</f>
        <v>20.4</v>
      </c>
      <c r="J8" s="77">
        <f>IF(AND('当年度'!J8=0,'前年度'!J8=0),"",IF('前年度'!J8=0,"皆増 ",IF('当年度'!J8=0,"皆減 ",ROUND('増減額'!J8/'前年度'!J8*100,1))))</f>
        <v>17.5</v>
      </c>
      <c r="K8" s="77">
        <f>IF(AND('当年度'!K8=0,'前年度'!K8=0),"",IF('前年度'!K8=0,"皆増 ",IF('当年度'!K8=0,"皆減 ",ROUND('増減額'!K8/'前年度'!K8*100,1))))</f>
        <v>5.2</v>
      </c>
      <c r="L8" s="77">
        <f>IF(AND('当年度'!L8=0,'前年度'!L8=0),"",IF('前年度'!L8=0,"皆増 ",IF('当年度'!L8=0,"皆減 ",ROUND('増減額'!L8/'前年度'!L8*100,1))))</f>
        <v>20.4</v>
      </c>
      <c r="M8" s="77">
        <f>IF(AND('当年度'!M8=0,'前年度'!M8=0),"",IF('前年度'!M8=0,"皆増 ",IF('当年度'!M8=0,"皆減 ",ROUND('増減額'!M8/'前年度'!M8*100,1))))</f>
        <v>17.5</v>
      </c>
      <c r="N8" s="77">
        <f>IF(AND('当年度'!N8=0,'前年度'!N8=0),"",IF('前年度'!N8=0,"皆増 ",IF('当年度'!N8=0,"皆減 ",ROUND('増減額'!N8/'前年度'!N8*100,1))))</f>
        <v>5.2</v>
      </c>
      <c r="O8" s="18"/>
      <c r="P8" s="7"/>
      <c r="Q8" s="7"/>
      <c r="R8" s="7"/>
      <c r="S8" s="7"/>
      <c r="T8" s="7"/>
      <c r="U8" s="7"/>
      <c r="V8" s="7"/>
    </row>
    <row r="9" spans="1:22" ht="24" customHeight="1">
      <c r="A9" s="18"/>
      <c r="B9" s="13" t="s">
        <v>17</v>
      </c>
      <c r="C9" s="76">
        <f>IF(AND('当年度'!C9=0,'前年度'!C9=0),"",IF('前年度'!C9=0,"皆増 ",IF('当年度'!C9=0,"皆減 ",ROUND('増減額'!C9/'前年度'!C9*100,1))))</f>
        <v>-18.9</v>
      </c>
      <c r="D9" s="77">
        <f>IF(AND('当年度'!D9=0,'前年度'!D9=0),"",IF('前年度'!D9=0,"皆増 ",IF('当年度'!D9=0,"皆減 ",ROUND('増減額'!D9/'前年度'!D9*100,1))))</f>
        <v>8.9</v>
      </c>
      <c r="E9" s="77">
        <f>IF(AND('当年度'!E9=0,'前年度'!E9=0),"",IF('前年度'!E9=0,"皆増 ",IF('当年度'!E9=0,"皆減 ",ROUND('増減額'!E9/'前年度'!E9*100,1))))</f>
        <v>-86.7</v>
      </c>
      <c r="F9" s="77">
        <f>IF(AND('当年度'!F9=0,'前年度'!F9=0),"",IF('前年度'!F9=0,"皆増 ",IF('当年度'!F9=0,"皆減 ",ROUND('増減額'!F9/'前年度'!F9*100,1))))</f>
      </c>
      <c r="G9" s="77">
        <f>IF(AND('当年度'!G9=0,'前年度'!G9=0),"",IF('前年度'!G9=0,"皆増 ",IF('当年度'!G9=0,"皆減 ",ROUND('増減額'!G9/'前年度'!G9*100,1))))</f>
      </c>
      <c r="H9" s="77">
        <f>IF(AND('当年度'!H9=0,'前年度'!H9=0),"",IF('前年度'!H9=0,"皆増 ",IF('当年度'!H9=0,"皆減 ",ROUND('増減額'!H9/'前年度'!H9*100,1))))</f>
      </c>
      <c r="I9" s="77">
        <f>IF(AND('当年度'!I9=0,'前年度'!I9=0),"",IF('前年度'!I9=0,"皆増 ",IF('当年度'!I9=0,"皆減 ",ROUND('増減額'!I9/'前年度'!I9*100,1))))</f>
        <v>0.1</v>
      </c>
      <c r="J9" s="77">
        <f>IF(AND('当年度'!J9=0,'前年度'!J9=0),"",IF('前年度'!J9=0,"皆増 ",IF('当年度'!J9=0,"皆減 ",ROUND('増減額'!J9/'前年度'!J9*100,1))))</f>
        <v>-10</v>
      </c>
      <c r="K9" s="77">
        <f>IF(AND('当年度'!K9=0,'前年度'!K9=0),"",IF('前年度'!K9=0,"皆増 ",IF('当年度'!K9=0,"皆減 ",ROUND('増減額'!K9/'前年度'!K9*100,1))))</f>
        <v>0.3</v>
      </c>
      <c r="L9" s="77">
        <f>IF(AND('当年度'!L9=0,'前年度'!L9=0),"",IF('前年度'!L9=0,"皆増 ",IF('当年度'!L9=0,"皆減 ",ROUND('増減額'!L9/'前年度'!L9*100,1))))</f>
        <v>-6.7</v>
      </c>
      <c r="M9" s="77">
        <f>IF(AND('当年度'!M9=0,'前年度'!M9=0),"",IF('前年度'!M9=0,"皆増 ",IF('当年度'!M9=0,"皆減 ",ROUND('増減額'!M9/'前年度'!M9*100,1))))</f>
        <v>-5.1</v>
      </c>
      <c r="N9" s="77">
        <f>IF(AND('当年度'!N9=0,'前年度'!N9=0),"",IF('前年度'!N9=0,"皆増 ",IF('当年度'!N9=0,"皆減 ",ROUND('増減額'!N9/'前年度'!N9*100,1))))</f>
        <v>-46.3</v>
      </c>
      <c r="O9" s="18"/>
      <c r="P9" s="7"/>
      <c r="Q9" s="7"/>
      <c r="R9" s="7"/>
      <c r="S9" s="7"/>
      <c r="T9" s="7"/>
      <c r="U9" s="7"/>
      <c r="V9" s="7"/>
    </row>
    <row r="10" spans="1:22" ht="24" customHeight="1">
      <c r="A10" s="18"/>
      <c r="B10" s="13" t="s">
        <v>18</v>
      </c>
      <c r="C10" s="76">
        <f>IF(AND('当年度'!C10=0,'前年度'!C10=0),"",IF('前年度'!C10=0,"皆増 ",IF('当年度'!C10=0,"皆減 ",ROUND('増減額'!C10/'前年度'!C10*100,1))))</f>
        <v>24</v>
      </c>
      <c r="D10" s="77">
        <f>IF(AND('当年度'!D10=0,'前年度'!D10=0),"",IF('前年度'!D10=0,"皆増 ",IF('当年度'!D10=0,"皆減 ",ROUND('増減額'!D10/'前年度'!D10*100,1))))</f>
        <v>49.2</v>
      </c>
      <c r="E10" s="77">
        <f>IF(AND('当年度'!E10=0,'前年度'!E10=0),"",IF('前年度'!E10=0,"皆増 ",IF('当年度'!E10=0,"皆減 ",ROUND('増減額'!E10/'前年度'!E10*100,1))))</f>
        <v>203.7</v>
      </c>
      <c r="F10" s="77">
        <f>IF(AND('当年度'!F10=0,'前年度'!F10=0),"",IF('前年度'!F10=0,"皆増 ",IF('当年度'!F10=0,"皆減 ",ROUND('増減額'!F10/'前年度'!F10*100,1))))</f>
      </c>
      <c r="G10" s="77">
        <f>IF(AND('当年度'!G10=0,'前年度'!G10=0),"",IF('前年度'!G10=0,"皆増 ",IF('当年度'!G10=0,"皆減 ",ROUND('増減額'!G10/'前年度'!G10*100,1))))</f>
      </c>
      <c r="H10" s="77">
        <f>IF(AND('当年度'!H10=0,'前年度'!H10=0),"",IF('前年度'!H10=0,"皆増 ",IF('当年度'!H10=0,"皆減 ",ROUND('増減額'!H10/'前年度'!H10*100,1))))</f>
      </c>
      <c r="I10" s="77">
        <f>IF(AND('当年度'!I10=0,'前年度'!I10=0),"",IF('前年度'!I10=0,"皆増 ",IF('当年度'!I10=0,"皆減 ",ROUND('増減額'!I10/'前年度'!I10*100,1))))</f>
        <v>4.8</v>
      </c>
      <c r="J10" s="77">
        <f>IF(AND('当年度'!J10=0,'前年度'!J10=0),"",IF('前年度'!J10=0,"皆増 ",IF('当年度'!J10=0,"皆減 ",ROUND('増減額'!J10/'前年度'!J10*100,1))))</f>
        <v>-3.5</v>
      </c>
      <c r="K10" s="77">
        <f>IF(AND('当年度'!K10=0,'前年度'!K10=0),"",IF('前年度'!K10=0,"皆増 ",IF('当年度'!K10=0,"皆減 ",ROUND('増減額'!K10/'前年度'!K10*100,1))))</f>
        <v>21.7</v>
      </c>
      <c r="L10" s="77">
        <f>IF(AND('当年度'!L10=0,'前年度'!L10=0),"",IF('前年度'!L10=0,"皆増 ",IF('当年度'!L10=0,"皆減 ",ROUND('増減額'!L10/'前年度'!L10*100,1))))</f>
        <v>8.4</v>
      </c>
      <c r="M10" s="77">
        <f>IF(AND('当年度'!M10=0,'前年度'!M10=0),"",IF('前年度'!M10=0,"皆増 ",IF('当年度'!M10=0,"皆減 ",ROUND('増減額'!M10/'前年度'!M10*100,1))))</f>
        <v>2.3</v>
      </c>
      <c r="N10" s="77">
        <f>IF(AND('当年度'!N10=0,'前年度'!N10=0),"",IF('前年度'!N10=0,"皆増 ",IF('当年度'!N10=0,"皆減 ",ROUND('増減額'!N10/'前年度'!N10*100,1))))</f>
        <v>33.8</v>
      </c>
      <c r="O10" s="18"/>
      <c r="P10" s="7"/>
      <c r="Q10" s="7"/>
      <c r="R10" s="7"/>
      <c r="S10" s="7"/>
      <c r="T10" s="7"/>
      <c r="U10" s="7"/>
      <c r="V10" s="7"/>
    </row>
    <row r="11" spans="1:22" ht="24" customHeight="1">
      <c r="A11" s="18"/>
      <c r="B11" s="13" t="s">
        <v>19</v>
      </c>
      <c r="C11" s="76">
        <f>IF(AND('当年度'!C11=0,'前年度'!C11=0),"",IF('前年度'!C11=0,"皆増 ",IF('当年度'!C11=0,"皆減 ",ROUND('増減額'!C11/'前年度'!C11*100,1))))</f>
        <v>-0.8</v>
      </c>
      <c r="D11" s="77">
        <f>IF(AND('当年度'!D11=0,'前年度'!D11=0),"",IF('前年度'!D11=0,"皆増 ",IF('当年度'!D11=0,"皆減 ",ROUND('増減額'!D11/'前年度'!D11*100,1))))</f>
        <v>-15.9</v>
      </c>
      <c r="E11" s="77">
        <f>IF(AND('当年度'!E11=0,'前年度'!E11=0),"",IF('前年度'!E11=0,"皆増 ",IF('当年度'!E11=0,"皆減 ",ROUND('増減額'!E11/'前年度'!E11*100,1))))</f>
        <v>0.8</v>
      </c>
      <c r="F11" s="77">
        <f>IF(AND('当年度'!F11=0,'前年度'!F11=0),"",IF('前年度'!F11=0,"皆増 ",IF('当年度'!F11=0,"皆減 ",ROUND('増減額'!F11/'前年度'!F11*100,1))))</f>
        <v>-30</v>
      </c>
      <c r="G11" s="77">
        <f>IF(AND('当年度'!G11=0,'前年度'!G11=0),"",IF('前年度'!G11=0,"皆増 ",IF('当年度'!G11=0,"皆減 ",ROUND('増減額'!G11/'前年度'!G11*100,1))))</f>
      </c>
      <c r="H11" s="77">
        <f>IF(AND('当年度'!H11=0,'前年度'!H11=0),"",IF('前年度'!H11=0,"皆増 ",IF('当年度'!H11=0,"皆減 ",ROUND('増減額'!H11/'前年度'!H11*100,1))))</f>
      </c>
      <c r="I11" s="77">
        <f>IF(AND('当年度'!I11=0,'前年度'!I11=0),"",IF('前年度'!I11=0,"皆増 ",IF('当年度'!I11=0,"皆減 ",ROUND('増減額'!I11/'前年度'!I11*100,1))))</f>
        <v>0.1</v>
      </c>
      <c r="J11" s="77">
        <f>IF(AND('当年度'!J11=0,'前年度'!J11=0),"",IF('前年度'!J11=0,"皆増 ",IF('当年度'!J11=0,"皆減 ",ROUND('増減額'!J11/'前年度'!J11*100,1))))</f>
        <v>-12.6</v>
      </c>
      <c r="K11" s="77">
        <f>IF(AND('当年度'!K11=0,'前年度'!K11=0),"",IF('前年度'!K11=0,"皆増 ",IF('当年度'!K11=0,"皆減 ",ROUND('増減額'!K11/'前年度'!K11*100,1))))</f>
        <v>-31</v>
      </c>
      <c r="L11" s="77">
        <f>IF(AND('当年度'!L11=0,'前年度'!L11=0),"",IF('前年度'!L11=0,"皆増 ",IF('当年度'!L11=0,"皆減 ",ROUND('増減額'!L11/'前年度'!L11*100,1))))</f>
        <v>-2.8</v>
      </c>
      <c r="M11" s="77">
        <f>IF(AND('当年度'!M11=0,'前年度'!M11=0),"",IF('前年度'!M11=0,"皆増 ",IF('当年度'!M11=0,"皆減 ",ROUND('増減額'!M11/'前年度'!M11*100,1))))</f>
        <v>-13</v>
      </c>
      <c r="N11" s="77">
        <f>IF(AND('当年度'!N11=0,'前年度'!N11=0),"",IF('前年度'!N11=0,"皆増 ",IF('当年度'!N11=0,"皆減 ",ROUND('増減額'!N11/'前年度'!N11*100,1))))</f>
        <v>-27.7</v>
      </c>
      <c r="O11" s="18"/>
      <c r="P11" s="7"/>
      <c r="Q11" s="7"/>
      <c r="R11" s="7"/>
      <c r="S11" s="7"/>
      <c r="T11" s="7"/>
      <c r="U11" s="7"/>
      <c r="V11" s="7"/>
    </row>
    <row r="12" spans="1:22" ht="24" customHeight="1">
      <c r="A12" s="18"/>
      <c r="B12" s="13" t="s">
        <v>20</v>
      </c>
      <c r="C12" s="76">
        <f>IF(AND('当年度'!C12=0,'前年度'!C12=0),"",IF('前年度'!C12=0,"皆増 ",IF('当年度'!C12=0,"皆減 ",ROUND('増減額'!C12/'前年度'!C12*100,1))))</f>
      </c>
      <c r="D12" s="77">
        <f>IF(AND('当年度'!D12=0,'前年度'!D12=0),"",IF('前年度'!D12=0,"皆増 ",IF('当年度'!D12=0,"皆減 ",ROUND('増減額'!D12/'前年度'!D12*100,1))))</f>
      </c>
      <c r="E12" s="77">
        <f>IF(AND('当年度'!E12=0,'前年度'!E12=0),"",IF('前年度'!E12=0,"皆増 ",IF('当年度'!E12=0,"皆減 ",ROUND('増減額'!E12/'前年度'!E12*100,1))))</f>
      </c>
      <c r="F12" s="77">
        <f>IF(AND('当年度'!F12=0,'前年度'!F12=0),"",IF('前年度'!F12=0,"皆増 ",IF('当年度'!F12=0,"皆減 ",ROUND('増減額'!F12/'前年度'!F12*100,1))))</f>
      </c>
      <c r="G12" s="77">
        <f>IF(AND('当年度'!G12=0,'前年度'!G12=0),"",IF('前年度'!G12=0,"皆増 ",IF('当年度'!G12=0,"皆減 ",ROUND('増減額'!G12/'前年度'!G12*100,1))))</f>
      </c>
      <c r="H12" s="77">
        <f>IF(AND('当年度'!H12=0,'前年度'!H12=0),"",IF('前年度'!H12=0,"皆増 ",IF('当年度'!H12=0,"皆減 ",ROUND('増減額'!H12/'前年度'!H12*100,1))))</f>
      </c>
      <c r="I12" s="77">
        <f>IF(AND('当年度'!I12=0,'前年度'!I12=0),"",IF('前年度'!I12=0,"皆増 ",IF('当年度'!I12=0,"皆減 ",ROUND('増減額'!I12/'前年度'!I12*100,1))))</f>
        <v>-1.9</v>
      </c>
      <c r="J12" s="77">
        <f>IF(AND('当年度'!J12=0,'前年度'!J12=0),"",IF('前年度'!J12=0,"皆増 ",IF('当年度'!J12=0,"皆減 ",ROUND('増減額'!J12/'前年度'!J12*100,1))))</f>
        <v>-24.1</v>
      </c>
      <c r="K12" s="77">
        <f>IF(AND('当年度'!K12=0,'前年度'!K12=0),"",IF('前年度'!K12=0,"皆増 ",IF('当年度'!K12=0,"皆減 ",ROUND('増減額'!K12/'前年度'!K12*100,1))))</f>
        <v>-0.9</v>
      </c>
      <c r="L12" s="77">
        <f>IF(AND('当年度'!L12=0,'前年度'!L12=0),"",IF('前年度'!L12=0,"皆増 ",IF('当年度'!L12=0,"皆減 ",ROUND('増減額'!L12/'前年度'!L12*100,1))))</f>
        <v>-1.9</v>
      </c>
      <c r="M12" s="77">
        <f>IF(AND('当年度'!M12=0,'前年度'!M12=0),"",IF('前年度'!M12=0,"皆増 ",IF('当年度'!M12=0,"皆減 ",ROUND('増減額'!M12/'前年度'!M12*100,1))))</f>
        <v>-24.1</v>
      </c>
      <c r="N12" s="77">
        <f>IF(AND('当年度'!N12=0,'前年度'!N12=0),"",IF('前年度'!N12=0,"皆増 ",IF('当年度'!N12=0,"皆減 ",ROUND('増減額'!N12/'前年度'!N12*100,1))))</f>
        <v>-0.9</v>
      </c>
      <c r="O12" s="18"/>
      <c r="P12" s="7"/>
      <c r="Q12" s="7"/>
      <c r="R12" s="7"/>
      <c r="S12" s="7"/>
      <c r="T12" s="7"/>
      <c r="U12" s="7"/>
      <c r="V12" s="7"/>
    </row>
    <row r="13" spans="1:22" ht="24" customHeight="1">
      <c r="A13" s="18"/>
      <c r="B13" s="13" t="s">
        <v>21</v>
      </c>
      <c r="C13" s="76">
        <f>IF(AND('当年度'!C13=0,'前年度'!C13=0),"",IF('前年度'!C13=0,"皆増 ",IF('当年度'!C13=0,"皆減 ",ROUND('増減額'!C13/'前年度'!C13*100,1))))</f>
        <v>-0.9</v>
      </c>
      <c r="D13" s="77" t="str">
        <f>IF(AND('当年度'!D13=0,'前年度'!D13=0),"",IF('前年度'!D13=0,"皆増 ",IF('当年度'!D13=0,"皆減 ",ROUND('増減額'!D13/'前年度'!D13*100,1))))</f>
        <v>皆減 </v>
      </c>
      <c r="E13" s="77">
        <f>IF(AND('当年度'!E13=0,'前年度'!E13=0),"",IF('前年度'!E13=0,"皆増 ",IF('当年度'!E13=0,"皆減 ",ROUND('増減額'!E13/'前年度'!E13*100,1))))</f>
        <v>11438.4</v>
      </c>
      <c r="F13" s="77">
        <f>IF(AND('当年度'!F13=0,'前年度'!F13=0),"",IF('前年度'!F13=0,"皆増 ",IF('当年度'!F13=0,"皆減 ",ROUND('増減額'!F13/'前年度'!F13*100,1))))</f>
      </c>
      <c r="G13" s="77">
        <f>IF(AND('当年度'!G13=0,'前年度'!G13=0),"",IF('前年度'!G13=0,"皆増 ",IF('当年度'!G13=0,"皆減 ",ROUND('増減額'!G13/'前年度'!G13*100,1))))</f>
      </c>
      <c r="H13" s="77">
        <f>IF(AND('当年度'!H13=0,'前年度'!H13=0),"",IF('前年度'!H13=0,"皆増 ",IF('当年度'!H13=0,"皆減 ",ROUND('増減額'!H13/'前年度'!H13*100,1))))</f>
      </c>
      <c r="I13" s="77">
        <f>IF(AND('当年度'!I13=0,'前年度'!I13=0),"",IF('前年度'!I13=0,"皆増 ",IF('当年度'!I13=0,"皆減 ",ROUND('増減額'!I13/'前年度'!I13*100,1))))</f>
        <v>-2.5</v>
      </c>
      <c r="J13" s="77">
        <f>IF(AND('当年度'!J13=0,'前年度'!J13=0),"",IF('前年度'!J13=0,"皆増 ",IF('当年度'!J13=0,"皆減 ",ROUND('増減額'!J13/'前年度'!J13*100,1))))</f>
        <v>-19.8</v>
      </c>
      <c r="K13" s="77">
        <f>IF(AND('当年度'!K13=0,'前年度'!K13=0),"",IF('前年度'!K13=0,"皆増 ",IF('当年度'!K13=0,"皆減 ",ROUND('増減額'!K13/'前年度'!K13*100,1))))</f>
        <v>1.1</v>
      </c>
      <c r="L13" s="77">
        <f>IF(AND('当年度'!L13=0,'前年度'!L13=0),"",IF('前年度'!L13=0,"皆増 ",IF('当年度'!L13=0,"皆減 ",ROUND('増減額'!L13/'前年度'!L13*100,1))))</f>
        <v>-2.3</v>
      </c>
      <c r="M13" s="77">
        <f>IF(AND('当年度'!M13=0,'前年度'!M13=0),"",IF('前年度'!M13=0,"皆増 ",IF('当年度'!M13=0,"皆減 ",ROUND('増減額'!M13/'前年度'!M13*100,1))))</f>
        <v>-35.1</v>
      </c>
      <c r="N13" s="77">
        <f>IF(AND('当年度'!N13=0,'前年度'!N13=0),"",IF('前年度'!N13=0,"皆増 ",IF('当年度'!N13=0,"皆減 ",ROUND('増減額'!N13/'前年度'!N13*100,1))))</f>
        <v>71.5</v>
      </c>
      <c r="O13" s="18"/>
      <c r="P13" s="7"/>
      <c r="Q13" s="7"/>
      <c r="R13" s="7"/>
      <c r="S13" s="7"/>
      <c r="T13" s="7"/>
      <c r="U13" s="7"/>
      <c r="V13" s="7"/>
    </row>
    <row r="14" spans="1:22" ht="24" customHeight="1">
      <c r="A14" s="18"/>
      <c r="B14" s="13" t="s">
        <v>22</v>
      </c>
      <c r="C14" s="76">
        <f>IF(AND('当年度'!C14=0,'前年度'!C14=0),"",IF('前年度'!C14=0,"皆増 ",IF('当年度'!C14=0,"皆減 ",ROUND('増減額'!C14/'前年度'!C14*100,1))))</f>
        <v>44.5</v>
      </c>
      <c r="D14" s="77">
        <f>IF(AND('当年度'!D14=0,'前年度'!D14=0),"",IF('前年度'!D14=0,"皆増 ",IF('当年度'!D14=0,"皆減 ",ROUND('増減額'!D14/'前年度'!D14*100,1))))</f>
        <v>23.8</v>
      </c>
      <c r="E14" s="77" t="str">
        <f>IF(AND('当年度'!E14=0,'前年度'!E14=0),"",IF('前年度'!E14=0,"皆増 ",IF('当年度'!E14=0,"皆減 ",ROUND('増減額'!E14/'前年度'!E14*100,1))))</f>
        <v>皆増 </v>
      </c>
      <c r="F14" s="77">
        <f>IF(AND('当年度'!F14=0,'前年度'!F14=0),"",IF('前年度'!F14=0,"皆増 ",IF('当年度'!F14=0,"皆減 ",ROUND('増減額'!F14/'前年度'!F14*100,1))))</f>
      </c>
      <c r="G14" s="77">
        <f>IF(AND('当年度'!G14=0,'前年度'!G14=0),"",IF('前年度'!G14=0,"皆増 ",IF('当年度'!G14=0,"皆減 ",ROUND('増減額'!G14/'前年度'!G14*100,1))))</f>
      </c>
      <c r="H14" s="77">
        <f>IF(AND('当年度'!H14=0,'前年度'!H14=0),"",IF('前年度'!H14=0,"皆増 ",IF('当年度'!H14=0,"皆減 ",ROUND('増減額'!H14/'前年度'!H14*100,1))))</f>
      </c>
      <c r="I14" s="77">
        <f>IF(AND('当年度'!I14=0,'前年度'!I14=0),"",IF('前年度'!I14=0,"皆増 ",IF('当年度'!I14=0,"皆減 ",ROUND('増減額'!I14/'前年度'!I14*100,1))))</f>
        <v>7.1</v>
      </c>
      <c r="J14" s="77">
        <f>IF(AND('当年度'!J14=0,'前年度'!J14=0),"",IF('前年度'!J14=0,"皆増 ",IF('当年度'!J14=0,"皆減 ",ROUND('増減額'!J14/'前年度'!J14*100,1))))</f>
        <v>-17.9</v>
      </c>
      <c r="K14" s="77">
        <f>IF(AND('当年度'!K14=0,'前年度'!K14=0),"",IF('前年度'!K14=0,"皆増 ",IF('当年度'!K14=0,"皆減 ",ROUND('増減額'!K14/'前年度'!K14*100,1))))</f>
        <v>14.2</v>
      </c>
      <c r="L14" s="77">
        <f>IF(AND('当年度'!L14=0,'前年度'!L14=0),"",IF('前年度'!L14=0,"皆増 ",IF('当年度'!L14=0,"皆減 ",ROUND('増減額'!L14/'前年度'!L14*100,1))))</f>
        <v>18.8</v>
      </c>
      <c r="M14" s="77">
        <f>IF(AND('当年度'!M14=0,'前年度'!M14=0),"",IF('前年度'!M14=0,"皆増 ",IF('当年度'!M14=0,"皆減 ",ROUND('増減額'!M14/'前年度'!M14*100,1))))</f>
        <v>-0.9</v>
      </c>
      <c r="N14" s="77">
        <f>IF(AND('当年度'!N14=0,'前年度'!N14=0),"",IF('前年度'!N14=0,"皆増 ",IF('当年度'!N14=0,"皆減 ",ROUND('増減額'!N14/'前年度'!N14*100,1))))</f>
        <v>58.8</v>
      </c>
      <c r="O14" s="18"/>
      <c r="P14" s="7"/>
      <c r="Q14" s="7"/>
      <c r="R14" s="7"/>
      <c r="S14" s="7"/>
      <c r="T14" s="7"/>
      <c r="U14" s="7"/>
      <c r="V14" s="7"/>
    </row>
    <row r="15" spans="1:22" ht="24" customHeight="1">
      <c r="A15" s="18"/>
      <c r="B15" s="13" t="s">
        <v>23</v>
      </c>
      <c r="C15" s="76">
        <f>IF(AND('当年度'!C15=0,'前年度'!C15=0),"",IF('前年度'!C15=0,"皆増 ",IF('当年度'!C15=0,"皆減 ",ROUND('増減額'!C15/'前年度'!C15*100,1))))</f>
        <v>1.1</v>
      </c>
      <c r="D15" s="77">
        <f>IF(AND('当年度'!D15=0,'前年度'!D15=0),"",IF('前年度'!D15=0,"皆増 ",IF('当年度'!D15=0,"皆減 ",ROUND('増減額'!D15/'前年度'!D15*100,1))))</f>
        <v>-39</v>
      </c>
      <c r="E15" s="77">
        <f>IF(AND('当年度'!E15=0,'前年度'!E15=0),"",IF('前年度'!E15=0,"皆増 ",IF('当年度'!E15=0,"皆減 ",ROUND('増減額'!E15/'前年度'!E15*100,1))))</f>
        <v>746.7</v>
      </c>
      <c r="F15" s="77">
        <f>IF(AND('当年度'!F15=0,'前年度'!F15=0),"",IF('前年度'!F15=0,"皆増 ",IF('当年度'!F15=0,"皆減 ",ROUND('増減額'!F15/'前年度'!F15*100,1))))</f>
        <v>66.7</v>
      </c>
      <c r="G15" s="77">
        <f>IF(AND('当年度'!G15=0,'前年度'!G15=0),"",IF('前年度'!G15=0,"皆増 ",IF('当年度'!G15=0,"皆減 ",ROUND('増減額'!G15/'前年度'!G15*100,1))))</f>
      </c>
      <c r="H15" s="77">
        <f>IF(AND('当年度'!H15=0,'前年度'!H15=0),"",IF('前年度'!H15=0,"皆増 ",IF('当年度'!H15=0,"皆減 ",ROUND('増減額'!H15/'前年度'!H15*100,1))))</f>
      </c>
      <c r="I15" s="77">
        <f>IF(AND('当年度'!I15=0,'前年度'!I15=0),"",IF('前年度'!I15=0,"皆増 ",IF('当年度'!I15=0,"皆減 ",ROUND('増減額'!I15/'前年度'!I15*100,1))))</f>
        <v>0</v>
      </c>
      <c r="J15" s="77">
        <f>IF(AND('当年度'!J15=0,'前年度'!J15=0),"",IF('前年度'!J15=0,"皆増 ",IF('当年度'!J15=0,"皆減 ",ROUND('増減額'!J15/'前年度'!J15*100,1))))</f>
        <v>-100</v>
      </c>
      <c r="K15" s="77">
        <f>IF(AND('当年度'!K15=0,'前年度'!K15=0),"",IF('前年度'!K15=0,"皆増 ",IF('当年度'!K15=0,"皆減 ",ROUND('増減額'!K15/'前年度'!K15*100,1))))</f>
        <v>62762.9</v>
      </c>
      <c r="L15" s="77">
        <f>IF(AND('当年度'!L15=0,'前年度'!L15=0),"",IF('前年度'!L15=0,"皆増 ",IF('当年度'!L15=0,"皆減 ",ROUND('増減額'!L15/'前年度'!L15*100,1))))</f>
        <v>3.8</v>
      </c>
      <c r="M15" s="77">
        <f>IF(AND('当年度'!M15=0,'前年度'!M15=0),"",IF('前年度'!M15=0,"皆増 ",IF('当年度'!M15=0,"皆減 ",ROUND('増減額'!M15/'前年度'!M15*100,1))))</f>
        <v>-41</v>
      </c>
      <c r="N15" s="77">
        <f>IF(AND('当年度'!N15=0,'前年度'!N15=0),"",IF('前年度'!N15=0,"皆増 ",IF('当年度'!N15=0,"皆減 ",ROUND('増減額'!N15/'前年度'!N15*100,1))))</f>
        <v>817.6</v>
      </c>
      <c r="O15" s="18"/>
      <c r="P15" s="7"/>
      <c r="Q15" s="7"/>
      <c r="R15" s="7"/>
      <c r="S15" s="7"/>
      <c r="T15" s="7"/>
      <c r="U15" s="7"/>
      <c r="V15" s="7"/>
    </row>
    <row r="16" spans="1:22" ht="24" customHeight="1">
      <c r="A16" s="18"/>
      <c r="B16" s="13" t="s">
        <v>24</v>
      </c>
      <c r="C16" s="76">
        <f>IF(AND('当年度'!C16=0,'前年度'!C16=0),"",IF('前年度'!C16=0,"皆増 ",IF('当年度'!C16=0,"皆減 ",ROUND('増減額'!C16/'前年度'!C16*100,1))))</f>
      </c>
      <c r="D16" s="77">
        <f>IF(AND('当年度'!D16=0,'前年度'!D16=0),"",IF('前年度'!D16=0,"皆増 ",IF('当年度'!D16=0,"皆減 ",ROUND('増減額'!D16/'前年度'!D16*100,1))))</f>
      </c>
      <c r="E16" s="77">
        <f>IF(AND('当年度'!E16=0,'前年度'!E16=0),"",IF('前年度'!E16=0,"皆増 ",IF('当年度'!E16=0,"皆減 ",ROUND('増減額'!E16/'前年度'!E16*100,1))))</f>
      </c>
      <c r="F16" s="77">
        <f>IF(AND('当年度'!F16=0,'前年度'!F16=0),"",IF('前年度'!F16=0,"皆増 ",IF('当年度'!F16=0,"皆減 ",ROUND('増減額'!F16/'前年度'!F16*100,1))))</f>
        <v>0</v>
      </c>
      <c r="G16" s="77">
        <f>IF(AND('当年度'!G16=0,'前年度'!G16=0),"",IF('前年度'!G16=0,"皆増 ",IF('当年度'!G16=0,"皆減 ",ROUND('増減額'!G16/'前年度'!G16*100,1))))</f>
      </c>
      <c r="H16" s="77">
        <f>IF(AND('当年度'!H16=0,'前年度'!H16=0),"",IF('前年度'!H16=0,"皆増 ",IF('当年度'!H16=0,"皆減 ",ROUND('増減額'!H16/'前年度'!H16*100,1))))</f>
      </c>
      <c r="I16" s="77">
        <f>IF(AND('当年度'!I16=0,'前年度'!I16=0),"",IF('前年度'!I16=0,"皆増 ",IF('当年度'!I16=0,"皆減 ",ROUND('増減額'!I16/'前年度'!I16*100,1))))</f>
        <v>-4.4</v>
      </c>
      <c r="J16" s="77">
        <f>IF(AND('当年度'!J16=0,'前年度'!J16=0),"",IF('前年度'!J16=0,"皆増 ",IF('当年度'!J16=0,"皆減 ",ROUND('増減額'!J16/'前年度'!J16*100,1))))</f>
        <v>-4.2</v>
      </c>
      <c r="K16" s="77">
        <f>IF(AND('当年度'!K16=0,'前年度'!K16=0),"",IF('前年度'!K16=0,"皆増 ",IF('当年度'!K16=0,"皆減 ",ROUND('増減額'!K16/'前年度'!K16*100,1))))</f>
        <v>-4.4</v>
      </c>
      <c r="L16" s="77">
        <f>IF(AND('当年度'!L16=0,'前年度'!L16=0),"",IF('前年度'!L16=0,"皆増 ",IF('当年度'!L16=0,"皆減 ",ROUND('増減額'!L16/'前年度'!L16*100,1))))</f>
        <v>-3.1</v>
      </c>
      <c r="M16" s="77">
        <f>IF(AND('当年度'!M16=0,'前年度'!M16=0),"",IF('前年度'!M16=0,"皆増 ",IF('当年度'!M16=0,"皆減 ",ROUND('増減額'!M16/'前年度'!M16*100,1))))</f>
        <v>-4.2</v>
      </c>
      <c r="N16" s="77">
        <f>IF(AND('当年度'!N16=0,'前年度'!N16=0),"",IF('前年度'!N16=0,"皆増 ",IF('当年度'!N16=0,"皆減 ",ROUND('増減額'!N16/'前年度'!N16*100,1))))</f>
        <v>-4.4</v>
      </c>
      <c r="O16" s="18"/>
      <c r="P16" s="7"/>
      <c r="Q16" s="7"/>
      <c r="R16" s="7"/>
      <c r="S16" s="7"/>
      <c r="T16" s="7"/>
      <c r="U16" s="7"/>
      <c r="V16" s="7"/>
    </row>
    <row r="17" spans="1:22" ht="24" customHeight="1">
      <c r="A17" s="18"/>
      <c r="B17" s="14" t="s">
        <v>48</v>
      </c>
      <c r="C17" s="76">
        <f>IF(AND('当年度'!C17=0,'前年度'!C17=0),"",IF('前年度'!C17=0,"皆増 ",IF('当年度'!C17=0,"皆減 ",ROUND('増減額'!C17/'前年度'!C17*100,1))))</f>
        <v>-28.7</v>
      </c>
      <c r="D17" s="77">
        <f>IF(AND('当年度'!D17=0,'前年度'!D17=0),"",IF('前年度'!D17=0,"皆増 ",IF('当年度'!D17=0,"皆減 ",ROUND('増減額'!D17/'前年度'!D17*100,1))))</f>
        <v>23.1</v>
      </c>
      <c r="E17" s="77">
        <f>IF(AND('当年度'!E17=0,'前年度'!E17=0),"",IF('前年度'!E17=0,"皆増 ",IF('当年度'!E17=0,"皆減 ",ROUND('増減額'!E17/'前年度'!E17*100,1))))</f>
        <v>-31.1</v>
      </c>
      <c r="F17" s="77">
        <f>IF(AND('当年度'!F17=0,'前年度'!F17=0),"",IF('前年度'!F17=0,"皆増 ",IF('当年度'!F17=0,"皆減 ",ROUND('増減額'!F17/'前年度'!F17*100,1))))</f>
        <v>-36.6</v>
      </c>
      <c r="G17" s="77">
        <f>IF(AND('当年度'!G17=0,'前年度'!G17=0),"",IF('前年度'!G17=0,"皆増 ",IF('当年度'!G17=0,"皆減 ",ROUND('増減額'!G17/'前年度'!G17*100,1))))</f>
        <v>0</v>
      </c>
      <c r="H17" s="77" t="str">
        <f>IF(AND('当年度'!H17=0,'前年度'!H17=0),"",IF('前年度'!H17=0,"皆増 ",IF('当年度'!H17=0,"皆減 ",ROUND('増減額'!H17/'前年度'!H17*100,1))))</f>
        <v>皆減 </v>
      </c>
      <c r="I17" s="77">
        <f>IF(AND('当年度'!I17=0,'前年度'!I17=0),"",IF('前年度'!I17=0,"皆増 ",IF('当年度'!I17=0,"皆減 ",ROUND('増減額'!I17/'前年度'!I17*100,1))))</f>
      </c>
      <c r="J17" s="77">
        <f>IF(AND('当年度'!J17=0,'前年度'!J17=0),"",IF('前年度'!J17=0,"皆増 ",IF('当年度'!J17=0,"皆減 ",ROUND('増減額'!J17/'前年度'!J17*100,1))))</f>
      </c>
      <c r="K17" s="77">
        <f>IF(AND('当年度'!K17=0,'前年度'!K17=0),"",IF('前年度'!K17=0,"皆増 ",IF('当年度'!K17=0,"皆減 ",ROUND('増減額'!K17/'前年度'!K17*100,1))))</f>
      </c>
      <c r="L17" s="77">
        <f>IF(AND('当年度'!L17=0,'前年度'!L17=0),"",IF('前年度'!L17=0,"皆増 ",IF('当年度'!L17=0,"皆減 ",ROUND('増減額'!L17/'前年度'!L17*100,1))))</f>
        <v>-29.3</v>
      </c>
      <c r="M17" s="77">
        <f>IF(AND('当年度'!M17=0,'前年度'!M17=0),"",IF('前年度'!M17=0,"皆増 ",IF('当年度'!M17=0,"皆減 ",ROUND('増減額'!M17/'前年度'!M17*100,1))))</f>
        <v>20.2</v>
      </c>
      <c r="N17" s="77">
        <f>IF(AND('当年度'!N17=0,'前年度'!N17=0),"",IF('前年度'!N17=0,"皆増 ",IF('当年度'!N17=0,"皆減 ",ROUND('増減額'!N17/'前年度'!N17*100,1))))</f>
        <v>-37.3</v>
      </c>
      <c r="O17" s="18"/>
      <c r="P17" s="7"/>
      <c r="Q17" s="7"/>
      <c r="R17" s="7"/>
      <c r="S17" s="7"/>
      <c r="T17" s="7"/>
      <c r="U17" s="7"/>
      <c r="V17" s="7"/>
    </row>
    <row r="18" spans="1:22" ht="24" customHeight="1">
      <c r="A18" s="18"/>
      <c r="B18" s="14" t="s">
        <v>49</v>
      </c>
      <c r="C18" s="78" t="str">
        <f>IF(AND('当年度'!C18=0,'前年度'!C18=0),"",IF('前年度'!C18=0,"皆増 ",IF('当年度'!C18=0,"皆減 ",ROUND('増減額'!C18/'前年度'!C18*100,1))))</f>
        <v>皆減 </v>
      </c>
      <c r="D18" s="79" t="str">
        <f>IF(AND('当年度'!D18=0,'前年度'!D18=0),"",IF('前年度'!D18=0,"皆増 ",IF('当年度'!D18=0,"皆減 ",ROUND('増減額'!D18/'前年度'!D18*100,1))))</f>
        <v>皆減 </v>
      </c>
      <c r="E18" s="79">
        <f>IF(AND('当年度'!E18=0,'前年度'!E18=0),"",IF('前年度'!E18=0,"皆増 ",IF('当年度'!E18=0,"皆減 ",ROUND('増減額'!E18/'前年度'!E18*100,1))))</f>
      </c>
      <c r="F18" s="79">
        <f>IF(AND('当年度'!F18=0,'前年度'!F18=0),"",IF('前年度'!F18=0,"皆増 ",IF('当年度'!F18=0,"皆減 ",ROUND('増減額'!F18/'前年度'!F18*100,1))))</f>
      </c>
      <c r="G18" s="79">
        <f>IF(AND('当年度'!G18=0,'前年度'!G18=0),"",IF('前年度'!G18=0,"皆増 ",IF('当年度'!G18=0,"皆減 ",ROUND('増減額'!G18/'前年度'!G18*100,1))))</f>
      </c>
      <c r="H18" s="79">
        <f>IF(AND('当年度'!H18=0,'前年度'!H18=0),"",IF('前年度'!H18=0,"皆増 ",IF('当年度'!H18=0,"皆減 ",ROUND('増減額'!H18/'前年度'!H18*100,1))))</f>
      </c>
      <c r="I18" s="79">
        <f>IF(AND('当年度'!I18=0,'前年度'!I18=0),"",IF('前年度'!I18=0,"皆増 ",IF('当年度'!I18=0,"皆減 ",ROUND('増減額'!I18/'前年度'!I18*100,1))))</f>
        <v>11</v>
      </c>
      <c r="J18" s="79">
        <f>IF(AND('当年度'!J18=0,'前年度'!J18=0),"",IF('前年度'!J18=0,"皆増 ",IF('当年度'!J18=0,"皆減 ",ROUND('増減額'!J18/'前年度'!J18*100,1))))</f>
        <v>0.6</v>
      </c>
      <c r="K18" s="79">
        <f>IF(AND('当年度'!K18=0,'前年度'!K18=0),"",IF('前年度'!K18=0,"皆増 ",IF('当年度'!K18=0,"皆減 ",ROUND('増減額'!K18/'前年度'!K18*100,1))))</f>
        <v>8.7</v>
      </c>
      <c r="L18" s="79">
        <f>IF(AND('当年度'!L18=0,'前年度'!L18=0),"",IF('前年度'!L18=0,"皆増 ",IF('当年度'!L18=0,"皆減 ",ROUND('増減額'!L18/'前年度'!L18*100,1))))</f>
        <v>10.1</v>
      </c>
      <c r="M18" s="79">
        <f>IF(AND('当年度'!M18=0,'前年度'!M18=0),"",IF('前年度'!M18=0,"皆増 ",IF('当年度'!M18=0,"皆減 ",ROUND('増減額'!M18/'前年度'!M18*100,1))))</f>
        <v>-0.9</v>
      </c>
      <c r="N18" s="79">
        <f>IF(AND('当年度'!N18=0,'前年度'!N18=0),"",IF('前年度'!N18=0,"皆増 ",IF('当年度'!N18=0,"皆減 ",ROUND('増減額'!N18/'前年度'!N18*100,1))))</f>
        <v>8.7</v>
      </c>
      <c r="O18" s="18"/>
      <c r="P18" s="7"/>
      <c r="Q18" s="7"/>
      <c r="R18" s="7"/>
      <c r="S18" s="7"/>
      <c r="T18" s="7"/>
      <c r="U18" s="7"/>
      <c r="V18" s="7"/>
    </row>
    <row r="19" spans="1:22" ht="24" customHeight="1">
      <c r="A19" s="18"/>
      <c r="B19" s="15" t="s">
        <v>50</v>
      </c>
      <c r="C19" s="80">
        <f>IF(AND('当年度'!C19=0,'前年度'!C19=0),"",IF('前年度'!C19=0,"皆増 ",IF('当年度'!C19=0,"皆減 ",ROUND('増減額'!C19/'前年度'!C19*100,1))))</f>
        <v>-4.7</v>
      </c>
      <c r="D19" s="81" t="str">
        <f>IF(AND('当年度'!D19=0,'前年度'!D19=0),"",IF('前年度'!D19=0,"皆増 ",IF('当年度'!D19=0,"皆減 ",ROUND('増減額'!D19/'前年度'!D19*100,1))))</f>
        <v>皆減 </v>
      </c>
      <c r="E19" s="81" t="str">
        <f>IF(AND('当年度'!E19=0,'前年度'!E19=0),"",IF('前年度'!E19=0,"皆増 ",IF('当年度'!E19=0,"皆減 ",ROUND('増減額'!E19/'前年度'!E19*100,1))))</f>
        <v>皆減 </v>
      </c>
      <c r="F19" s="81">
        <f>IF(AND('当年度'!F19=0,'前年度'!F19=0),"",IF('前年度'!F19=0,"皆増 ",IF('当年度'!F19=0,"皆減 ",ROUND('増減額'!F19/'前年度'!F19*100,1))))</f>
        <v>0</v>
      </c>
      <c r="G19" s="81">
        <f>IF(AND('当年度'!G19=0,'前年度'!G19=0),"",IF('前年度'!G19=0,"皆増 ",IF('当年度'!G19=0,"皆減 ",ROUND('増減額'!G19/'前年度'!G19*100,1))))</f>
        <v>-8</v>
      </c>
      <c r="H19" s="81">
        <f>IF(AND('当年度'!H19=0,'前年度'!H19=0),"",IF('前年度'!H19=0,"皆増 ",IF('当年度'!H19=0,"皆減 ",ROUND('増減額'!H19/'前年度'!H19*100,1))))</f>
        <v>-3.7</v>
      </c>
      <c r="I19" s="81">
        <f>IF(AND('当年度'!I19=0,'前年度'!I19=0),"",IF('前年度'!I19=0,"皆増 ",IF('当年度'!I19=0,"皆減 ",ROUND('増減額'!I19/'前年度'!I19*100,1))))</f>
        <v>2.7</v>
      </c>
      <c r="J19" s="81">
        <f>IF(AND('当年度'!J19=0,'前年度'!J19=0),"",IF('前年度'!J19=0,"皆増 ",IF('当年度'!J19=0,"皆減 ",ROUND('増減額'!J19/'前年度'!J19*100,1))))</f>
        <v>-0.1</v>
      </c>
      <c r="K19" s="81">
        <f>IF(AND('当年度'!K19=0,'前年度'!K19=0),"",IF('前年度'!K19=0,"皆増 ",IF('当年度'!K19=0,"皆減 ",ROUND('増減額'!K19/'前年度'!K19*100,1))))</f>
        <v>-6.5</v>
      </c>
      <c r="L19" s="81">
        <f>IF(AND('当年度'!L19=0,'前年度'!L19=0),"",IF('前年度'!L19=0,"皆増 ",IF('当年度'!L19=0,"皆減 ",ROUND('増減額'!L19/'前年度'!L19*100,1))))</f>
        <v>2.6</v>
      </c>
      <c r="M19" s="81">
        <f>IF(AND('当年度'!M19=0,'前年度'!M19=0),"",IF('前年度'!M19=0,"皆増 ",IF('当年度'!M19=0,"皆減 ",ROUND('増減額'!M19/'前年度'!M19*100,1))))</f>
        <v>-0.3</v>
      </c>
      <c r="N19" s="81">
        <f>IF(AND('当年度'!N19=0,'前年度'!N19=0),"",IF('前年度'!N19=0,"皆増 ",IF('当年度'!N19=0,"皆減 ",ROUND('増減額'!N19/'前年度'!N19*100,1))))</f>
        <v>-7.7</v>
      </c>
      <c r="O19" s="18"/>
      <c r="P19" s="7"/>
      <c r="Q19" s="7"/>
      <c r="R19" s="7"/>
      <c r="S19" s="7"/>
      <c r="T19" s="7"/>
      <c r="U19" s="7"/>
      <c r="V19" s="7"/>
    </row>
    <row r="20" spans="1:22" ht="24" customHeight="1">
      <c r="A20" s="18"/>
      <c r="B20" s="13" t="s">
        <v>25</v>
      </c>
      <c r="C20" s="76">
        <f>IF(AND('当年度'!C20=0,'前年度'!C20=0),"",IF('前年度'!C20=0,"皆増 ",IF('当年度'!C20=0,"皆減 ",ROUND('増減額'!C20/'前年度'!C20*100,1))))</f>
      </c>
      <c r="D20" s="77">
        <f>IF(AND('当年度'!D20=0,'前年度'!D20=0),"",IF('前年度'!D20=0,"皆増 ",IF('当年度'!D20=0,"皆減 ",ROUND('増減額'!D20/'前年度'!D20*100,1))))</f>
      </c>
      <c r="E20" s="77">
        <f>IF(AND('当年度'!E20=0,'前年度'!E20=0),"",IF('前年度'!E20=0,"皆増 ",IF('当年度'!E20=0,"皆減 ",ROUND('増減額'!E20/'前年度'!E20*100,1))))</f>
      </c>
      <c r="F20" s="77">
        <f>IF(AND('当年度'!F20=0,'前年度'!F20=0),"",IF('前年度'!F20=0,"皆増 ",IF('当年度'!F20=0,"皆減 ",ROUND('増減額'!F20/'前年度'!F20*100,1))))</f>
      </c>
      <c r="G20" s="77">
        <f>IF(AND('当年度'!G20=0,'前年度'!G20=0),"",IF('前年度'!G20=0,"皆増 ",IF('当年度'!G20=0,"皆減 ",ROUND('増減額'!G20/'前年度'!G20*100,1))))</f>
      </c>
      <c r="H20" s="77">
        <f>IF(AND('当年度'!H20=0,'前年度'!H20=0),"",IF('前年度'!H20=0,"皆増 ",IF('当年度'!H20=0,"皆減 ",ROUND('増減額'!H20/'前年度'!H20*100,1))))</f>
      </c>
      <c r="I20" s="77">
        <f>IF(AND('当年度'!I20=0,'前年度'!I20=0),"",IF('前年度'!I20=0,"皆増 ",IF('当年度'!I20=0,"皆減 ",ROUND('増減額'!I20/'前年度'!I20*100,1))))</f>
        <v>54.7</v>
      </c>
      <c r="J20" s="77">
        <f>IF(AND('当年度'!J20=0,'前年度'!J20=0),"",IF('前年度'!J20=0,"皆増 ",IF('当年度'!J20=0,"皆減 ",ROUND('増減額'!J20/'前年度'!J20*100,1))))</f>
        <v>-37.4</v>
      </c>
      <c r="K20" s="77">
        <f>IF(AND('当年度'!K20=0,'前年度'!K20=0),"",IF('前年度'!K20=0,"皆増 ",IF('当年度'!K20=0,"皆減 ",ROUND('増減額'!K20/'前年度'!K20*100,1))))</f>
        <v>-11.4</v>
      </c>
      <c r="L20" s="77">
        <f>IF(AND('当年度'!L20=0,'前年度'!L20=0),"",IF('前年度'!L20=0,"皆増 ",IF('当年度'!L20=0,"皆減 ",ROUND('増減額'!L20/'前年度'!L20*100,1))))</f>
        <v>54.7</v>
      </c>
      <c r="M20" s="77">
        <f>IF(AND('当年度'!M20=0,'前年度'!M20=0),"",IF('前年度'!M20=0,"皆増 ",IF('当年度'!M20=0,"皆減 ",ROUND('増減額'!M20/'前年度'!M20*100,1))))</f>
        <v>-37.4</v>
      </c>
      <c r="N20" s="77">
        <f>IF(AND('当年度'!N20=0,'前年度'!N20=0),"",IF('前年度'!N20=0,"皆増 ",IF('当年度'!N20=0,"皆減 ",ROUND('増減額'!N20/'前年度'!N20*100,1))))</f>
        <v>-11.4</v>
      </c>
      <c r="O20" s="18"/>
      <c r="P20" s="7"/>
      <c r="Q20" s="7"/>
      <c r="R20" s="7"/>
      <c r="S20" s="7"/>
      <c r="T20" s="7"/>
      <c r="U20" s="7"/>
      <c r="V20" s="7"/>
    </row>
    <row r="21" spans="1:22" ht="24" customHeight="1">
      <c r="A21" s="18"/>
      <c r="B21" s="13" t="s">
        <v>26</v>
      </c>
      <c r="C21" s="76">
        <f>IF(AND('当年度'!C21=0,'前年度'!C21=0),"",IF('前年度'!C21=0,"皆増 ",IF('当年度'!C21=0,"皆減 ",ROUND('増減額'!C21/'前年度'!C21*100,1))))</f>
      </c>
      <c r="D21" s="77">
        <f>IF(AND('当年度'!D21=0,'前年度'!D21=0),"",IF('前年度'!D21=0,"皆増 ",IF('当年度'!D21=0,"皆減 ",ROUND('増減額'!D21/'前年度'!D21*100,1))))</f>
      </c>
      <c r="E21" s="77">
        <f>IF(AND('当年度'!E21=0,'前年度'!E21=0),"",IF('前年度'!E21=0,"皆増 ",IF('当年度'!E21=0,"皆減 ",ROUND('増減額'!E21/'前年度'!E21*100,1))))</f>
      </c>
      <c r="F21" s="77">
        <f>IF(AND('当年度'!F21=0,'前年度'!F21=0),"",IF('前年度'!F21=0,"皆増 ",IF('当年度'!F21=0,"皆減 ",ROUND('増減額'!F21/'前年度'!F21*100,1))))</f>
      </c>
      <c r="G21" s="77">
        <f>IF(AND('当年度'!G21=0,'前年度'!G21=0),"",IF('前年度'!G21=0,"皆増 ",IF('当年度'!G21=0,"皆減 ",ROUND('増減額'!G21/'前年度'!G21*100,1))))</f>
      </c>
      <c r="H21" s="77">
        <f>IF(AND('当年度'!H21=0,'前年度'!H21=0),"",IF('前年度'!H21=0,"皆増 ",IF('当年度'!H21=0,"皆減 ",ROUND('増減額'!H21/'前年度'!H21*100,1))))</f>
      </c>
      <c r="I21" s="77">
        <f>IF(AND('当年度'!I21=0,'前年度'!I21=0),"",IF('前年度'!I21=0,"皆増 ",IF('当年度'!I21=0,"皆減 ",ROUND('増減額'!I21/'前年度'!I21*100,1))))</f>
        <v>14.3</v>
      </c>
      <c r="J21" s="77">
        <f>IF(AND('当年度'!J21=0,'前年度'!J21=0),"",IF('前年度'!J21=0,"皆増 ",IF('当年度'!J21=0,"皆減 ",ROUND('増減額'!J21/'前年度'!J21*100,1))))</f>
        <v>46.7</v>
      </c>
      <c r="K21" s="77">
        <f>IF(AND('当年度'!K21=0,'前年度'!K21=0),"",IF('前年度'!K21=0,"皆増 ",IF('当年度'!K21=0,"皆減 ",ROUND('増減額'!K21/'前年度'!K21*100,1))))</f>
        <v>3.4</v>
      </c>
      <c r="L21" s="77">
        <f>IF(AND('当年度'!L21=0,'前年度'!L21=0),"",IF('前年度'!L21=0,"皆増 ",IF('当年度'!L21=0,"皆減 ",ROUND('増減額'!L21/'前年度'!L21*100,1))))</f>
        <v>14.3</v>
      </c>
      <c r="M21" s="77">
        <f>IF(AND('当年度'!M21=0,'前年度'!M21=0),"",IF('前年度'!M21=0,"皆増 ",IF('当年度'!M21=0,"皆減 ",ROUND('増減額'!M21/'前年度'!M21*100,1))))</f>
        <v>46.7</v>
      </c>
      <c r="N21" s="77">
        <f>IF(AND('当年度'!N21=0,'前年度'!N21=0),"",IF('前年度'!N21=0,"皆増 ",IF('当年度'!N21=0,"皆減 ",ROUND('増減額'!N21/'前年度'!N21*100,1))))</f>
        <v>3.4</v>
      </c>
      <c r="O21" s="18"/>
      <c r="P21" s="7"/>
      <c r="Q21" s="7"/>
      <c r="R21" s="7"/>
      <c r="S21" s="7"/>
      <c r="T21" s="7"/>
      <c r="U21" s="7"/>
      <c r="V21" s="7"/>
    </row>
    <row r="22" spans="1:22" ht="24" customHeight="1">
      <c r="A22" s="18"/>
      <c r="B22" s="13" t="s">
        <v>27</v>
      </c>
      <c r="C22" s="76">
        <f>IF(AND('当年度'!C22=0,'前年度'!C22=0),"",IF('前年度'!C22=0,"皆増 ",IF('当年度'!C22=0,"皆減 ",ROUND('増減額'!C22/'前年度'!C22*100,1))))</f>
        <v>40</v>
      </c>
      <c r="D22" s="77">
        <f>IF(AND('当年度'!D22=0,'前年度'!D22=0),"",IF('前年度'!D22=0,"皆増 ",IF('当年度'!D22=0,"皆減 ",ROUND('増減額'!D22/'前年度'!D22*100,1))))</f>
        <v>74.3</v>
      </c>
      <c r="E22" s="77">
        <f>IF(AND('当年度'!E22=0,'前年度'!E22=0),"",IF('前年度'!E22=0,"皆増 ",IF('当年度'!E22=0,"皆減 ",ROUND('増減額'!E22/'前年度'!E22*100,1))))</f>
        <v>-14.9</v>
      </c>
      <c r="F22" s="77">
        <f>IF(AND('当年度'!F22=0,'前年度'!F22=0),"",IF('前年度'!F22=0,"皆増 ",IF('当年度'!F22=0,"皆減 ",ROUND('増減額'!F22/'前年度'!F22*100,1))))</f>
      </c>
      <c r="G22" s="77">
        <f>IF(AND('当年度'!G22=0,'前年度'!G22=0),"",IF('前年度'!G22=0,"皆増 ",IF('当年度'!G22=0,"皆減 ",ROUND('増減額'!G22/'前年度'!G22*100,1))))</f>
      </c>
      <c r="H22" s="77">
        <f>IF(AND('当年度'!H22=0,'前年度'!H22=0),"",IF('前年度'!H22=0,"皆増 ",IF('当年度'!H22=0,"皆減 ",ROUND('増減額'!H22/'前年度'!H22*100,1))))</f>
      </c>
      <c r="I22" s="77">
        <f>IF(AND('当年度'!I22=0,'前年度'!I22=0),"",IF('前年度'!I22=0,"皆増 ",IF('当年度'!I22=0,"皆減 ",ROUND('増減額'!I22/'前年度'!I22*100,1))))</f>
        <v>6.8</v>
      </c>
      <c r="J22" s="77">
        <f>IF(AND('当年度'!J22=0,'前年度'!J22=0),"",IF('前年度'!J22=0,"皆増 ",IF('当年度'!J22=0,"皆減 ",ROUND('増減額'!J22/'前年度'!J22*100,1))))</f>
        <v>-20.9</v>
      </c>
      <c r="K22" s="77">
        <f>IF(AND('当年度'!K22=0,'前年度'!K22=0),"",IF('前年度'!K22=0,"皆増 ",IF('当年度'!K22=0,"皆減 ",ROUND('増減額'!K22/'前年度'!K22*100,1))))</f>
        <v>60</v>
      </c>
      <c r="L22" s="77">
        <f>IF(AND('当年度'!L22=0,'前年度'!L22=0),"",IF('前年度'!L22=0,"皆増 ",IF('当年度'!L22=0,"皆減 ",ROUND('増減額'!L22/'前年度'!L22*100,1))))</f>
        <v>9.8</v>
      </c>
      <c r="M22" s="77">
        <f>IF(AND('当年度'!M22=0,'前年度'!M22=0),"",IF('前年度'!M22=0,"皆増 ",IF('当年度'!M22=0,"皆減 ",ROUND('増減額'!M22/'前年度'!M22*100,1))))</f>
        <v>-14.4</v>
      </c>
      <c r="N22" s="77">
        <f>IF(AND('当年度'!N22=0,'前年度'!N22=0),"",IF('前年度'!N22=0,"皆増 ",IF('当年度'!N22=0,"皆減 ",ROUND('増減額'!N22/'前年度'!N22*100,1))))</f>
        <v>44.2</v>
      </c>
      <c r="O22" s="18"/>
      <c r="P22" s="7"/>
      <c r="Q22" s="7"/>
      <c r="R22" s="7"/>
      <c r="S22" s="7"/>
      <c r="T22" s="7"/>
      <c r="U22" s="7"/>
      <c r="V22" s="7"/>
    </row>
    <row r="23" spans="1:22" ht="24" customHeight="1">
      <c r="A23" s="18"/>
      <c r="B23" s="13" t="s">
        <v>28</v>
      </c>
      <c r="C23" s="76">
        <f>IF(AND('当年度'!C23=0,'前年度'!C23=0),"",IF('前年度'!C23=0,"皆増 ",IF('当年度'!C23=0,"皆減 ",ROUND('増減額'!C23/'前年度'!C23*100,1))))</f>
      </c>
      <c r="D23" s="77">
        <f>IF(AND('当年度'!D23=0,'前年度'!D23=0),"",IF('前年度'!D23=0,"皆増 ",IF('当年度'!D23=0,"皆減 ",ROUND('増減額'!D23/'前年度'!D23*100,1))))</f>
      </c>
      <c r="E23" s="77">
        <f>IF(AND('当年度'!E23=0,'前年度'!E23=0),"",IF('前年度'!E23=0,"皆増 ",IF('当年度'!E23=0,"皆減 ",ROUND('増減額'!E23/'前年度'!E23*100,1))))</f>
      </c>
      <c r="F23" s="77">
        <f>IF(AND('当年度'!F23=0,'前年度'!F23=0),"",IF('前年度'!F23=0,"皆増 ",IF('当年度'!F23=0,"皆減 ",ROUND('増減額'!F23/'前年度'!F23*100,1))))</f>
      </c>
      <c r="G23" s="77">
        <f>IF(AND('当年度'!G23=0,'前年度'!G23=0),"",IF('前年度'!G23=0,"皆増 ",IF('当年度'!G23=0,"皆減 ",ROUND('増減額'!G23/'前年度'!G23*100,1))))</f>
      </c>
      <c r="H23" s="77">
        <f>IF(AND('当年度'!H23=0,'前年度'!H23=0),"",IF('前年度'!H23=0,"皆増 ",IF('当年度'!H23=0,"皆減 ",ROUND('増減額'!H23/'前年度'!H23*100,1))))</f>
      </c>
      <c r="I23" s="77">
        <f>IF(AND('当年度'!I23=0,'前年度'!I23=0),"",IF('前年度'!I23=0,"皆増 ",IF('当年度'!I23=0,"皆減 ",ROUND('増減額'!I23/'前年度'!I23*100,1))))</f>
        <v>-4.8</v>
      </c>
      <c r="J23" s="77">
        <f>IF(AND('当年度'!J23=0,'前年度'!J23=0),"",IF('前年度'!J23=0,"皆増 ",IF('当年度'!J23=0,"皆減 ",ROUND('増減額'!J23/'前年度'!J23*100,1))))</f>
        <v>-14.3</v>
      </c>
      <c r="K23" s="77">
        <f>IF(AND('当年度'!K23=0,'前年度'!K23=0),"",IF('前年度'!K23=0,"皆増 ",IF('当年度'!K23=0,"皆減 ",ROUND('増減額'!K23/'前年度'!K23*100,1))))</f>
        <v>379</v>
      </c>
      <c r="L23" s="77">
        <f>IF(AND('当年度'!L23=0,'前年度'!L23=0),"",IF('前年度'!L23=0,"皆増 ",IF('当年度'!L23=0,"皆減 ",ROUND('増減額'!L23/'前年度'!L23*100,1))))</f>
        <v>-4.8</v>
      </c>
      <c r="M23" s="77">
        <f>IF(AND('当年度'!M23=0,'前年度'!M23=0),"",IF('前年度'!M23=0,"皆増 ",IF('当年度'!M23=0,"皆減 ",ROUND('増減額'!M23/'前年度'!M23*100,1))))</f>
        <v>-14.3</v>
      </c>
      <c r="N23" s="77">
        <f>IF(AND('当年度'!N23=0,'前年度'!N23=0),"",IF('前年度'!N23=0,"皆増 ",IF('当年度'!N23=0,"皆減 ",ROUND('増減額'!N23/'前年度'!N23*100,1))))</f>
        <v>379</v>
      </c>
      <c r="O23" s="18"/>
      <c r="P23" s="7"/>
      <c r="Q23" s="7"/>
      <c r="R23" s="7"/>
      <c r="S23" s="7"/>
      <c r="T23" s="7"/>
      <c r="U23" s="7"/>
      <c r="V23" s="7"/>
    </row>
    <row r="24" spans="1:22" ht="24" customHeight="1">
      <c r="A24" s="18"/>
      <c r="B24" s="13" t="s">
        <v>29</v>
      </c>
      <c r="C24" s="76">
        <f>IF(AND('当年度'!C24=0,'前年度'!C24=0),"",IF('前年度'!C24=0,"皆増 ",IF('当年度'!C24=0,"皆減 ",ROUND('増減額'!C24/'前年度'!C24*100,1))))</f>
        <v>70</v>
      </c>
      <c r="D24" s="77">
        <f>IF(AND('当年度'!D24=0,'前年度'!D24=0),"",IF('前年度'!D24=0,"皆増 ",IF('当年度'!D24=0,"皆減 ",ROUND('増減額'!D24/'前年度'!D24*100,1))))</f>
        <v>609.4</v>
      </c>
      <c r="E24" s="77">
        <f>IF(AND('当年度'!E24=0,'前年度'!E24=0),"",IF('前年度'!E24=0,"皆増 ",IF('当年度'!E24=0,"皆減 ",ROUND('増減額'!E24/'前年度'!E24*100,1))))</f>
        <v>10.7</v>
      </c>
      <c r="F24" s="77">
        <f>IF(AND('当年度'!F24=0,'前年度'!F24=0),"",IF('前年度'!F24=0,"皆増 ",IF('当年度'!F24=0,"皆減 ",ROUND('増減額'!F24/'前年度'!F24*100,1))))</f>
      </c>
      <c r="G24" s="77">
        <f>IF(AND('当年度'!G24=0,'前年度'!G24=0),"",IF('前年度'!G24=0,"皆増 ",IF('当年度'!G24=0,"皆減 ",ROUND('増減額'!G24/'前年度'!G24*100,1))))</f>
      </c>
      <c r="H24" s="77">
        <f>IF(AND('当年度'!H24=0,'前年度'!H24=0),"",IF('前年度'!H24=0,"皆増 ",IF('当年度'!H24=0,"皆減 ",ROUND('増減額'!H24/'前年度'!H24*100,1))))</f>
      </c>
      <c r="I24" s="77">
        <f>IF(AND('当年度'!I24=0,'前年度'!I24=0),"",IF('前年度'!I24=0,"皆増 ",IF('当年度'!I24=0,"皆減 ",ROUND('増減額'!I24/'前年度'!I24*100,1))))</f>
        <v>2.2</v>
      </c>
      <c r="J24" s="77">
        <f>IF(AND('当年度'!J24=0,'前年度'!J24=0),"",IF('前年度'!J24=0,"皆増 ",IF('当年度'!J24=0,"皆減 ",ROUND('増減額'!J24/'前年度'!J24*100,1))))</f>
        <v>6</v>
      </c>
      <c r="K24" s="77">
        <f>IF(AND('当年度'!K24=0,'前年度'!K24=0),"",IF('前年度'!K24=0,"皆増 ",IF('当年度'!K24=0,"皆減 ",ROUND('増減額'!K24/'前年度'!K24*100,1))))</f>
        <v>39.9</v>
      </c>
      <c r="L24" s="77">
        <f>IF(AND('当年度'!L24=0,'前年度'!L24=0),"",IF('前年度'!L24=0,"皆増 ",IF('当年度'!L24=0,"皆減 ",ROUND('増減額'!L24/'前年度'!L24*100,1))))</f>
        <v>4.6</v>
      </c>
      <c r="M24" s="77">
        <f>IF(AND('当年度'!M24=0,'前年度'!M24=0),"",IF('前年度'!M24=0,"皆増 ",IF('当年度'!M24=0,"皆減 ",ROUND('増減額'!M24/'前年度'!M24*100,1))))</f>
        <v>10</v>
      </c>
      <c r="N24" s="77">
        <f>IF(AND('当年度'!N24=0,'前年度'!N24=0),"",IF('前年度'!N24=0,"皆増 ",IF('当年度'!N24=0,"皆減 ",ROUND('増減額'!N24/'前年度'!N24*100,1))))</f>
        <v>34.9</v>
      </c>
      <c r="O24" s="18"/>
      <c r="P24" s="7"/>
      <c r="Q24" s="7"/>
      <c r="R24" s="7"/>
      <c r="S24" s="7"/>
      <c r="T24" s="7"/>
      <c r="U24" s="7"/>
      <c r="V24" s="7"/>
    </row>
    <row r="25" spans="1:22" ht="24" customHeight="1">
      <c r="A25" s="18"/>
      <c r="B25" s="13" t="s">
        <v>30</v>
      </c>
      <c r="C25" s="76">
        <f>IF(AND('当年度'!C25=0,'前年度'!C25=0),"",IF('前年度'!C25=0,"皆増 ",IF('当年度'!C25=0,"皆減 ",ROUND('増減額'!C25/'前年度'!C25*100,1))))</f>
      </c>
      <c r="D25" s="77">
        <f>IF(AND('当年度'!D25=0,'前年度'!D25=0),"",IF('前年度'!D25=0,"皆増 ",IF('当年度'!D25=0,"皆減 ",ROUND('増減額'!D25/'前年度'!D25*100,1))))</f>
      </c>
      <c r="E25" s="77">
        <f>IF(AND('当年度'!E25=0,'前年度'!E25=0),"",IF('前年度'!E25=0,"皆増 ",IF('当年度'!E25=0,"皆減 ",ROUND('増減額'!E25/'前年度'!E25*100,1))))</f>
      </c>
      <c r="F25" s="77">
        <f>IF(AND('当年度'!F25=0,'前年度'!F25=0),"",IF('前年度'!F25=0,"皆増 ",IF('当年度'!F25=0,"皆減 ",ROUND('増減額'!F25/'前年度'!F25*100,1))))</f>
      </c>
      <c r="G25" s="77">
        <f>IF(AND('当年度'!G25=0,'前年度'!G25=0),"",IF('前年度'!G25=0,"皆増 ",IF('当年度'!G25=0,"皆減 ",ROUND('増減額'!G25/'前年度'!G25*100,1))))</f>
      </c>
      <c r="H25" s="77">
        <f>IF(AND('当年度'!H25=0,'前年度'!H25=0),"",IF('前年度'!H25=0,"皆増 ",IF('当年度'!H25=0,"皆減 ",ROUND('増減額'!H25/'前年度'!H25*100,1))))</f>
      </c>
      <c r="I25" s="77">
        <f>IF(AND('当年度'!I25=0,'前年度'!I25=0),"",IF('前年度'!I25=0,"皆増 ",IF('当年度'!I25=0,"皆減 ",ROUND('増減額'!I25/'前年度'!I25*100,1))))</f>
        <v>-4</v>
      </c>
      <c r="J25" s="77">
        <f>IF(AND('当年度'!J25=0,'前年度'!J25=0),"",IF('前年度'!J25=0,"皆増 ",IF('当年度'!J25=0,"皆減 ",ROUND('増減額'!J25/'前年度'!J25*100,1))))</f>
        <v>-11</v>
      </c>
      <c r="K25" s="77">
        <f>IF(AND('当年度'!K25=0,'前年度'!K25=0),"",IF('前年度'!K25=0,"皆増 ",IF('当年度'!K25=0,"皆減 ",ROUND('増減額'!K25/'前年度'!K25*100,1))))</f>
        <v>46</v>
      </c>
      <c r="L25" s="77">
        <f>IF(AND('当年度'!L25=0,'前年度'!L25=0),"",IF('前年度'!L25=0,"皆増 ",IF('当年度'!L25=0,"皆減 ",ROUND('増減額'!L25/'前年度'!L25*100,1))))</f>
        <v>-4</v>
      </c>
      <c r="M25" s="77">
        <f>IF(AND('当年度'!M25=0,'前年度'!M25=0),"",IF('前年度'!M25=0,"皆増 ",IF('当年度'!M25=0,"皆減 ",ROUND('増減額'!M25/'前年度'!M25*100,1))))</f>
        <v>-11</v>
      </c>
      <c r="N25" s="77">
        <f>IF(AND('当年度'!N25=0,'前年度'!N25=0),"",IF('前年度'!N25=0,"皆増 ",IF('当年度'!N25=0,"皆減 ",ROUND('増減額'!N25/'前年度'!N25*100,1))))</f>
        <v>46</v>
      </c>
      <c r="O25" s="18"/>
      <c r="P25" s="7"/>
      <c r="Q25" s="7"/>
      <c r="R25" s="7"/>
      <c r="S25" s="7"/>
      <c r="T25" s="7"/>
      <c r="U25" s="7"/>
      <c r="V25" s="7"/>
    </row>
    <row r="26" spans="1:22" ht="24" customHeight="1">
      <c r="A26" s="18"/>
      <c r="B26" s="13" t="s">
        <v>31</v>
      </c>
      <c r="C26" s="76">
        <f>IF(AND('当年度'!C26=0,'前年度'!C26=0),"",IF('前年度'!C26=0,"皆増 ",IF('当年度'!C26=0,"皆減 ",ROUND('増減額'!C26/'前年度'!C26*100,1))))</f>
      </c>
      <c r="D26" s="77">
        <f>IF(AND('当年度'!D26=0,'前年度'!D26=0),"",IF('前年度'!D26=0,"皆増 ",IF('当年度'!D26=0,"皆減 ",ROUND('増減額'!D26/'前年度'!D26*100,1))))</f>
      </c>
      <c r="E26" s="77">
        <f>IF(AND('当年度'!E26=0,'前年度'!E26=0),"",IF('前年度'!E26=0,"皆増 ",IF('当年度'!E26=0,"皆減 ",ROUND('増減額'!E26/'前年度'!E26*100,1))))</f>
      </c>
      <c r="F26" s="77">
        <f>IF(AND('当年度'!F26=0,'前年度'!F26=0),"",IF('前年度'!F26=0,"皆増 ",IF('当年度'!F26=0,"皆減 ",ROUND('増減額'!F26/'前年度'!F26*100,1))))</f>
      </c>
      <c r="G26" s="77">
        <f>IF(AND('当年度'!G26=0,'前年度'!G26=0),"",IF('前年度'!G26=0,"皆増 ",IF('当年度'!G26=0,"皆減 ",ROUND('増減額'!G26/'前年度'!G26*100,1))))</f>
      </c>
      <c r="H26" s="77">
        <f>IF(AND('当年度'!H26=0,'前年度'!H26=0),"",IF('前年度'!H26=0,"皆増 ",IF('当年度'!H26=0,"皆減 ",ROUND('増減額'!H26/'前年度'!H26*100,1))))</f>
      </c>
      <c r="I26" s="77">
        <f>IF(AND('当年度'!I26=0,'前年度'!I26=0),"",IF('前年度'!I26=0,"皆増 ",IF('当年度'!I26=0,"皆減 ",ROUND('増減額'!I26/'前年度'!I26*100,1))))</f>
        <v>26.9</v>
      </c>
      <c r="J26" s="77">
        <f>IF(AND('当年度'!J26=0,'前年度'!J26=0),"",IF('前年度'!J26=0,"皆増 ",IF('当年度'!J26=0,"皆減 ",ROUND('増減額'!J26/'前年度'!J26*100,1))))</f>
        <v>166.6</v>
      </c>
      <c r="K26" s="77">
        <f>IF(AND('当年度'!K26=0,'前年度'!K26=0),"",IF('前年度'!K26=0,"皆増 ",IF('当年度'!K26=0,"皆減 ",ROUND('増減額'!K26/'前年度'!K26*100,1))))</f>
        <v>123.7</v>
      </c>
      <c r="L26" s="77">
        <f>IF(AND('当年度'!L26=0,'前年度'!L26=0),"",IF('前年度'!L26=0,"皆増 ",IF('当年度'!L26=0,"皆減 ",ROUND('増減額'!L26/'前年度'!L26*100,1))))</f>
        <v>26.9</v>
      </c>
      <c r="M26" s="77">
        <f>IF(AND('当年度'!M26=0,'前年度'!M26=0),"",IF('前年度'!M26=0,"皆増 ",IF('当年度'!M26=0,"皆減 ",ROUND('増減額'!M26/'前年度'!M26*100,1))))</f>
        <v>166.6</v>
      </c>
      <c r="N26" s="77">
        <f>IF(AND('当年度'!N26=0,'前年度'!N26=0),"",IF('前年度'!N26=0,"皆増 ",IF('当年度'!N26=0,"皆減 ",ROUND('増減額'!N26/'前年度'!N26*100,1))))</f>
        <v>123.7</v>
      </c>
      <c r="O26" s="18"/>
      <c r="P26" s="7"/>
      <c r="Q26" s="7"/>
      <c r="R26" s="7"/>
      <c r="S26" s="7"/>
      <c r="T26" s="7"/>
      <c r="U26" s="7"/>
      <c r="V26" s="7"/>
    </row>
    <row r="27" spans="1:22" ht="24" customHeight="1">
      <c r="A27" s="18"/>
      <c r="B27" s="13" t="s">
        <v>32</v>
      </c>
      <c r="C27" s="76">
        <f>IF(AND('当年度'!C27=0,'前年度'!C27=0),"",IF('前年度'!C27=0,"皆増 ",IF('当年度'!C27=0,"皆減 ",ROUND('増減額'!C27/'前年度'!C27*100,1))))</f>
      </c>
      <c r="D27" s="77">
        <f>IF(AND('当年度'!D27=0,'前年度'!D27=0),"",IF('前年度'!D27=0,"皆増 ",IF('当年度'!D27=0,"皆減 ",ROUND('増減額'!D27/'前年度'!D27*100,1))))</f>
      </c>
      <c r="E27" s="77">
        <f>IF(AND('当年度'!E27=0,'前年度'!E27=0),"",IF('前年度'!E27=0,"皆増 ",IF('当年度'!E27=0,"皆減 ",ROUND('増減額'!E27/'前年度'!E27*100,1))))</f>
      </c>
      <c r="F27" s="77">
        <f>IF(AND('当年度'!F27=0,'前年度'!F27=0),"",IF('前年度'!F27=0,"皆増 ",IF('当年度'!F27=0,"皆減 ",ROUND('増減額'!F27/'前年度'!F27*100,1))))</f>
      </c>
      <c r="G27" s="77">
        <f>IF(AND('当年度'!G27=0,'前年度'!G27=0),"",IF('前年度'!G27=0,"皆増 ",IF('当年度'!G27=0,"皆減 ",ROUND('増減額'!G27/'前年度'!G27*100,1))))</f>
      </c>
      <c r="H27" s="77">
        <f>IF(AND('当年度'!H27=0,'前年度'!H27=0),"",IF('前年度'!H27=0,"皆増 ",IF('当年度'!H27=0,"皆減 ",ROUND('増減額'!H27/'前年度'!H27*100,1))))</f>
      </c>
      <c r="I27" s="77">
        <f>IF(AND('当年度'!I27=0,'前年度'!I27=0),"",IF('前年度'!I27=0,"皆増 ",IF('当年度'!I27=0,"皆減 ",ROUND('増減額'!I27/'前年度'!I27*100,1))))</f>
        <v>-0.1</v>
      </c>
      <c r="J27" s="77">
        <f>IF(AND('当年度'!J27=0,'前年度'!J27=0),"",IF('前年度'!J27=0,"皆増 ",IF('当年度'!J27=0,"皆減 ",ROUND('増減額'!J27/'前年度'!J27*100,1))))</f>
        <v>-18.7</v>
      </c>
      <c r="K27" s="77">
        <f>IF(AND('当年度'!K27=0,'前年度'!K27=0),"",IF('前年度'!K27=0,"皆増 ",IF('当年度'!K27=0,"皆減 ",ROUND('増減額'!K27/'前年度'!K27*100,1))))</f>
        <v>-48</v>
      </c>
      <c r="L27" s="77">
        <f>IF(AND('当年度'!L27=0,'前年度'!L27=0),"",IF('前年度'!L27=0,"皆増 ",IF('当年度'!L27=0,"皆減 ",ROUND('増減額'!L27/'前年度'!L27*100,1))))</f>
        <v>-0.1</v>
      </c>
      <c r="M27" s="77">
        <f>IF(AND('当年度'!M27=0,'前年度'!M27=0),"",IF('前年度'!M27=0,"皆増 ",IF('当年度'!M27=0,"皆減 ",ROUND('増減額'!M27/'前年度'!M27*100,1))))</f>
        <v>-18.7</v>
      </c>
      <c r="N27" s="77">
        <f>IF(AND('当年度'!N27=0,'前年度'!N27=0),"",IF('前年度'!N27=0,"皆増 ",IF('当年度'!N27=0,"皆減 ",ROUND('増減額'!N27/'前年度'!N27*100,1))))</f>
        <v>-48</v>
      </c>
      <c r="O27" s="18"/>
      <c r="P27" s="7"/>
      <c r="Q27" s="7"/>
      <c r="R27" s="7"/>
      <c r="S27" s="7"/>
      <c r="T27" s="7"/>
      <c r="U27" s="7"/>
      <c r="V27" s="7"/>
    </row>
    <row r="28" spans="1:22" ht="24" customHeight="1">
      <c r="A28" s="18"/>
      <c r="B28" s="13" t="s">
        <v>33</v>
      </c>
      <c r="C28" s="76">
        <f>IF(AND('当年度'!C28=0,'前年度'!C28=0),"",IF('前年度'!C28=0,"皆増 ",IF('当年度'!C28=0,"皆減 ",ROUND('増減額'!C28/'前年度'!C28*100,1))))</f>
        <v>95.4</v>
      </c>
      <c r="D28" s="77">
        <f>IF(AND('当年度'!D28=0,'前年度'!D28=0),"",IF('前年度'!D28=0,"皆増 ",IF('当年度'!D28=0,"皆減 ",ROUND('増減額'!D28/'前年度'!D28*100,1))))</f>
        <v>108.8</v>
      </c>
      <c r="E28" s="77">
        <f>IF(AND('当年度'!E28=0,'前年度'!E28=0),"",IF('前年度'!E28=0,"皆増 ",IF('当年度'!E28=0,"皆減 ",ROUND('増減額'!E28/'前年度'!E28*100,1))))</f>
        <v>176.5</v>
      </c>
      <c r="F28" s="77">
        <f>IF(AND('当年度'!F28=0,'前年度'!F28=0),"",IF('前年度'!F28=0,"皆増 ",IF('当年度'!F28=0,"皆減 ",ROUND('増減額'!F28/'前年度'!F28*100,1))))</f>
        <v>-10.8</v>
      </c>
      <c r="G28" s="77">
        <f>IF(AND('当年度'!G28=0,'前年度'!G28=0),"",IF('前年度'!G28=0,"皆増 ",IF('当年度'!G28=0,"皆減 ",ROUND('増減額'!G28/'前年度'!G28*100,1))))</f>
        <v>-1.1</v>
      </c>
      <c r="H28" s="77">
        <f>IF(AND('当年度'!H28=0,'前年度'!H28=0),"",IF('前年度'!H28=0,"皆増 ",IF('当年度'!H28=0,"皆減 ",ROUND('増減額'!H28/'前年度'!H28*100,1))))</f>
        <v>0</v>
      </c>
      <c r="I28" s="77">
        <f>IF(AND('当年度'!I28=0,'前年度'!I28=0),"",IF('前年度'!I28=0,"皆増 ",IF('当年度'!I28=0,"皆減 ",ROUND('増減額'!I28/'前年度'!I28*100,1))))</f>
      </c>
      <c r="J28" s="77">
        <f>IF(AND('当年度'!J28=0,'前年度'!J28=0),"",IF('前年度'!J28=0,"皆増 ",IF('当年度'!J28=0,"皆減 ",ROUND('増減額'!J28/'前年度'!J28*100,1))))</f>
      </c>
      <c r="K28" s="77">
        <f>IF(AND('当年度'!K28=0,'前年度'!K28=0),"",IF('前年度'!K28=0,"皆増 ",IF('当年度'!K28=0,"皆減 ",ROUND('増減額'!K28/'前年度'!K28*100,1))))</f>
      </c>
      <c r="L28" s="77">
        <f>IF(AND('当年度'!L28=0,'前年度'!L28=0),"",IF('前年度'!L28=0,"皆増 ",IF('当年度'!L28=0,"皆減 ",ROUND('増減額'!L28/'前年度'!L28*100,1))))</f>
        <v>92.7</v>
      </c>
      <c r="M28" s="77">
        <f>IF(AND('当年度'!M28=0,'前年度'!M28=0),"",IF('前年度'!M28=0,"皆増 ",IF('当年度'!M28=0,"皆減 ",ROUND('増減額'!M28/'前年度'!M28*100,1))))</f>
        <v>108.3</v>
      </c>
      <c r="N28" s="77">
        <f>IF(AND('当年度'!N28=0,'前年度'!N28=0),"",IF('前年度'!N28=0,"皆増 ",IF('当年度'!N28=0,"皆減 ",ROUND('増減額'!N28/'前年度'!N28*100,1))))</f>
        <v>175.3</v>
      </c>
      <c r="O28" s="18"/>
      <c r="P28" s="7"/>
      <c r="Q28" s="7"/>
      <c r="R28" s="7"/>
      <c r="S28" s="7"/>
      <c r="T28" s="7"/>
      <c r="U28" s="7"/>
      <c r="V28" s="7"/>
    </row>
    <row r="29" spans="1:22" ht="24" customHeight="1">
      <c r="A29" s="18"/>
      <c r="B29" s="13" t="s">
        <v>34</v>
      </c>
      <c r="C29" s="76">
        <f>IF(AND('当年度'!C29=0,'前年度'!C29=0),"",IF('前年度'!C29=0,"皆増 ",IF('当年度'!C29=0,"皆減 ",ROUND('増減額'!C29/'前年度'!C29*100,1))))</f>
      </c>
      <c r="D29" s="77">
        <f>IF(AND('当年度'!D29=0,'前年度'!D29=0),"",IF('前年度'!D29=0,"皆増 ",IF('当年度'!D29=0,"皆減 ",ROUND('増減額'!D29/'前年度'!D29*100,1))))</f>
      </c>
      <c r="E29" s="77">
        <f>IF(AND('当年度'!E29=0,'前年度'!E29=0),"",IF('前年度'!E29=0,"皆増 ",IF('当年度'!E29=0,"皆減 ",ROUND('増減額'!E29/'前年度'!E29*100,1))))</f>
      </c>
      <c r="F29" s="77">
        <f>IF(AND('当年度'!F29=0,'前年度'!F29=0),"",IF('前年度'!F29=0,"皆増 ",IF('当年度'!F29=0,"皆減 ",ROUND('増減額'!F29/'前年度'!F29*100,1))))</f>
      </c>
      <c r="G29" s="77">
        <f>IF(AND('当年度'!G29=0,'前年度'!G29=0),"",IF('前年度'!G29=0,"皆増 ",IF('当年度'!G29=0,"皆減 ",ROUND('増減額'!G29/'前年度'!G29*100,1))))</f>
      </c>
      <c r="H29" s="77">
        <f>IF(AND('当年度'!H29=0,'前年度'!H29=0),"",IF('前年度'!H29=0,"皆増 ",IF('当年度'!H29=0,"皆減 ",ROUND('増減額'!H29/'前年度'!H29*100,1))))</f>
      </c>
      <c r="I29" s="77">
        <f>IF(AND('当年度'!I29=0,'前年度'!I29=0),"",IF('前年度'!I29=0,"皆増 ",IF('当年度'!I29=0,"皆減 ",ROUND('増減額'!I29/'前年度'!I29*100,1))))</f>
        <v>-13.7</v>
      </c>
      <c r="J29" s="77">
        <f>IF(AND('当年度'!J29=0,'前年度'!J29=0),"",IF('前年度'!J29=0,"皆増 ",IF('当年度'!J29=0,"皆減 ",ROUND('増減額'!J29/'前年度'!J29*100,1))))</f>
        <v>4.6</v>
      </c>
      <c r="K29" s="77">
        <f>IF(AND('当年度'!K29=0,'前年度'!K29=0),"",IF('前年度'!K29=0,"皆増 ",IF('当年度'!K29=0,"皆減 ",ROUND('増減額'!K29/'前年度'!K29*100,1))))</f>
        <v>-19.3</v>
      </c>
      <c r="L29" s="77">
        <f>IF(AND('当年度'!L29=0,'前年度'!L29=0),"",IF('前年度'!L29=0,"皆増 ",IF('当年度'!L29=0,"皆減 ",ROUND('増減額'!L29/'前年度'!L29*100,1))))</f>
        <v>-13.7</v>
      </c>
      <c r="M29" s="77">
        <f>IF(AND('当年度'!M29=0,'前年度'!M29=0),"",IF('前年度'!M29=0,"皆増 ",IF('当年度'!M29=0,"皆減 ",ROUND('増減額'!M29/'前年度'!M29*100,1))))</f>
        <v>4.6</v>
      </c>
      <c r="N29" s="77">
        <f>IF(AND('当年度'!N29=0,'前年度'!N29=0),"",IF('前年度'!N29=0,"皆増 ",IF('当年度'!N29=0,"皆減 ",ROUND('増減額'!N29/'前年度'!N29*100,1))))</f>
        <v>-19.3</v>
      </c>
      <c r="O29" s="18"/>
      <c r="P29" s="7"/>
      <c r="Q29" s="7"/>
      <c r="R29" s="7"/>
      <c r="S29" s="7"/>
      <c r="T29" s="7"/>
      <c r="U29" s="7"/>
      <c r="V29" s="7"/>
    </row>
    <row r="30" spans="1:22" ht="24" customHeight="1">
      <c r="A30" s="18"/>
      <c r="B30" s="13" t="s">
        <v>51</v>
      </c>
      <c r="C30" s="76">
        <f>IF(AND('当年度'!C30=0,'前年度'!C30=0),"",IF('前年度'!C30=0,"皆増 ",IF('当年度'!C30=0,"皆減 ",ROUND('増減額'!C30/'前年度'!C30*100,1))))</f>
      </c>
      <c r="D30" s="77">
        <f>IF(AND('当年度'!D30=0,'前年度'!D30=0),"",IF('前年度'!D30=0,"皆増 ",IF('当年度'!D30=0,"皆減 ",ROUND('増減額'!D30/'前年度'!D30*100,1))))</f>
      </c>
      <c r="E30" s="77">
        <f>IF(AND('当年度'!E30=0,'前年度'!E30=0),"",IF('前年度'!E30=0,"皆増 ",IF('当年度'!E30=0,"皆減 ",ROUND('増減額'!E30/'前年度'!E30*100,1))))</f>
      </c>
      <c r="F30" s="77">
        <f>IF(AND('当年度'!F30=0,'前年度'!F30=0),"",IF('前年度'!F30=0,"皆増 ",IF('当年度'!F30=0,"皆減 ",ROUND('増減額'!F30/'前年度'!F30*100,1))))</f>
      </c>
      <c r="G30" s="77">
        <f>IF(AND('当年度'!G30=0,'前年度'!G30=0),"",IF('前年度'!G30=0,"皆増 ",IF('当年度'!G30=0,"皆減 ",ROUND('増減額'!G30/'前年度'!G30*100,1))))</f>
      </c>
      <c r="H30" s="77">
        <f>IF(AND('当年度'!H30=0,'前年度'!H30=0),"",IF('前年度'!H30=0,"皆増 ",IF('当年度'!H30=0,"皆減 ",ROUND('増減額'!H30/'前年度'!H30*100,1))))</f>
      </c>
      <c r="I30" s="77">
        <f>IF(AND('当年度'!I30=0,'前年度'!I30=0),"",IF('前年度'!I30=0,"皆増 ",IF('当年度'!I30=0,"皆減 ",ROUND('増減額'!I30/'前年度'!I30*100,1))))</f>
        <v>0</v>
      </c>
      <c r="J30" s="77">
        <f>IF(AND('当年度'!J30=0,'前年度'!J30=0),"",IF('前年度'!J30=0,"皆増 ",IF('当年度'!J30=0,"皆減 ",ROUND('増減額'!J30/'前年度'!J30*100,1))))</f>
        <v>0</v>
      </c>
      <c r="K30" s="77">
        <f>IF(AND('当年度'!K30=0,'前年度'!K30=0),"",IF('前年度'!K30=0,"皆増 ",IF('当年度'!K30=0,"皆減 ",ROUND('増減額'!K30/'前年度'!K30*100,1))))</f>
      </c>
      <c r="L30" s="77">
        <f>IF(AND('当年度'!L30=0,'前年度'!L30=0),"",IF('前年度'!L30=0,"皆増 ",IF('当年度'!L30=0,"皆減 ",ROUND('増減額'!L30/'前年度'!L30*100,1))))</f>
        <v>0</v>
      </c>
      <c r="M30" s="77">
        <f>IF(AND('当年度'!M30=0,'前年度'!M30=0),"",IF('前年度'!M30=0,"皆増 ",IF('当年度'!M30=0,"皆減 ",ROUND('増減額'!M30/'前年度'!M30*100,1))))</f>
        <v>0</v>
      </c>
      <c r="N30" s="77">
        <f>IF(AND('当年度'!N30=0,'前年度'!N30=0),"",IF('前年度'!N30=0,"皆増 ",IF('当年度'!N30=0,"皆減 ",ROUND('増減額'!N30/'前年度'!N30*100,1))))</f>
      </c>
      <c r="O30" s="18"/>
      <c r="P30" s="7"/>
      <c r="Q30" s="7"/>
      <c r="R30" s="7"/>
      <c r="S30" s="7"/>
      <c r="T30" s="7"/>
      <c r="U30" s="7"/>
      <c r="V30" s="7"/>
    </row>
    <row r="31" spans="1:22" ht="24" customHeight="1">
      <c r="A31" s="18"/>
      <c r="B31" s="13" t="s">
        <v>52</v>
      </c>
      <c r="C31" s="76">
        <f>IF(AND('当年度'!C31=0,'前年度'!C31=0),"",IF('前年度'!C31=0,"皆増 ",IF('当年度'!C31=0,"皆減 ",ROUND('増減額'!C31/'前年度'!C31*100,1))))</f>
        <v>-0.7</v>
      </c>
      <c r="D31" s="77">
        <f>IF(AND('当年度'!D31=0,'前年度'!D31=0),"",IF('前年度'!D31=0,"皆増 ",IF('当年度'!D31=0,"皆減 ",ROUND('増減額'!D31/'前年度'!D31*100,1))))</f>
        <v>11.2</v>
      </c>
      <c r="E31" s="77">
        <f>IF(AND('当年度'!E31=0,'前年度'!E31=0),"",IF('前年度'!E31=0,"皆増 ",IF('当年度'!E31=0,"皆減 ",ROUND('増減額'!E31/'前年度'!E31*100,1))))</f>
        <v>-34</v>
      </c>
      <c r="F31" s="77">
        <f>IF(AND('当年度'!F31=0,'前年度'!F31=0),"",IF('前年度'!F31=0,"皆増 ",IF('当年度'!F31=0,"皆減 ",ROUND('増減額'!F31/'前年度'!F31*100,1))))</f>
      </c>
      <c r="G31" s="77">
        <f>IF(AND('当年度'!G31=0,'前年度'!G31=0),"",IF('前年度'!G31=0,"皆増 ",IF('当年度'!G31=0,"皆減 ",ROUND('増減額'!G31/'前年度'!G31*100,1))))</f>
      </c>
      <c r="H31" s="77">
        <f>IF(AND('当年度'!H31=0,'前年度'!H31=0),"",IF('前年度'!H31=0,"皆増 ",IF('当年度'!H31=0,"皆減 ",ROUND('増減額'!H31/'前年度'!H31*100,1))))</f>
      </c>
      <c r="I31" s="77">
        <f>IF(AND('当年度'!I31=0,'前年度'!I31=0),"",IF('前年度'!I31=0,"皆増 ",IF('当年度'!I31=0,"皆減 ",ROUND('増減額'!I31/'前年度'!I31*100,1))))</f>
        <v>4</v>
      </c>
      <c r="J31" s="77">
        <f>IF(AND('当年度'!J31=0,'前年度'!J31=0),"",IF('前年度'!J31=0,"皆増 ",IF('当年度'!J31=0,"皆減 ",ROUND('増減額'!J31/'前年度'!J31*100,1))))</f>
        <v>-34.9</v>
      </c>
      <c r="K31" s="77">
        <f>IF(AND('当年度'!K31=0,'前年度'!K31=0),"",IF('前年度'!K31=0,"皆増 ",IF('当年度'!K31=0,"皆減 ",ROUND('増減額'!K31/'前年度'!K31*100,1))))</f>
        <v>-2</v>
      </c>
      <c r="L31" s="77">
        <f>IF(AND('当年度'!L31=0,'前年度'!L31=0),"",IF('前年度'!L31=0,"皆増 ",IF('当年度'!L31=0,"皆減 ",ROUND('増減額'!L31/'前年度'!L31*100,1))))</f>
        <v>0.7</v>
      </c>
      <c r="M31" s="77">
        <f>IF(AND('当年度'!M31=0,'前年度'!M31=0),"",IF('前年度'!M31=0,"皆増 ",IF('当年度'!M31=0,"皆減 ",ROUND('増減額'!M31/'前年度'!M31*100,1))))</f>
        <v>5.8</v>
      </c>
      <c r="N31" s="77">
        <f>IF(AND('当年度'!N31=0,'前年度'!N31=0),"",IF('前年度'!N31=0,"皆増 ",IF('当年度'!N31=0,"皆減 ",ROUND('増減額'!N31/'前年度'!N31*100,1))))</f>
        <v>-29.5</v>
      </c>
      <c r="O31" s="18"/>
      <c r="P31" s="7"/>
      <c r="Q31" s="7"/>
      <c r="R31" s="7"/>
      <c r="S31" s="7"/>
      <c r="T31" s="7"/>
      <c r="U31" s="7"/>
      <c r="V31" s="7"/>
    </row>
    <row r="32" spans="1:22" ht="24" customHeight="1">
      <c r="A32" s="18"/>
      <c r="B32" s="13" t="s">
        <v>53</v>
      </c>
      <c r="C32" s="76">
        <f>IF(AND('当年度'!C32=0,'前年度'!C32=0),"",IF('前年度'!C32=0,"皆増 ",IF('当年度'!C32=0,"皆減 ",ROUND('増減額'!C32/'前年度'!C32*100,1))))</f>
      </c>
      <c r="D32" s="77">
        <f>IF(AND('当年度'!D32=0,'前年度'!D32=0),"",IF('前年度'!D32=0,"皆増 ",IF('当年度'!D32=0,"皆減 ",ROUND('増減額'!D32/'前年度'!D32*100,1))))</f>
      </c>
      <c r="E32" s="77">
        <f>IF(AND('当年度'!E32=0,'前年度'!E32=0),"",IF('前年度'!E32=0,"皆増 ",IF('当年度'!E32=0,"皆減 ",ROUND('増減額'!E32/'前年度'!E32*100,1))))</f>
      </c>
      <c r="F32" s="77">
        <f>IF(AND('当年度'!F32=0,'前年度'!F32=0),"",IF('前年度'!F32=0,"皆増 ",IF('当年度'!F32=0,"皆減 ",ROUND('増減額'!F32/'前年度'!F32*100,1))))</f>
      </c>
      <c r="G32" s="77">
        <f>IF(AND('当年度'!G32=0,'前年度'!G32=0),"",IF('前年度'!G32=0,"皆増 ",IF('当年度'!G32=0,"皆減 ",ROUND('増減額'!G32/'前年度'!G32*100,1))))</f>
      </c>
      <c r="H32" s="77">
        <f>IF(AND('当年度'!H32=0,'前年度'!H32=0),"",IF('前年度'!H32=0,"皆増 ",IF('当年度'!H32=0,"皆減 ",ROUND('増減額'!H32/'前年度'!H32*100,1))))</f>
      </c>
      <c r="I32" s="77">
        <f>IF(AND('当年度'!I32=0,'前年度'!I32=0),"",IF('前年度'!I32=0,"皆増 ",IF('当年度'!I32=0,"皆減 ",ROUND('増減額'!I32/'前年度'!I32*100,1))))</f>
        <v>-26.1</v>
      </c>
      <c r="J32" s="77">
        <f>IF(AND('当年度'!J32=0,'前年度'!J32=0),"",IF('前年度'!J32=0,"皆増 ",IF('当年度'!J32=0,"皆減 ",ROUND('増減額'!J32/'前年度'!J32*100,1))))</f>
        <v>9.3</v>
      </c>
      <c r="K32" s="77">
        <f>IF(AND('当年度'!K32=0,'前年度'!K32=0),"",IF('前年度'!K32=0,"皆増 ",IF('当年度'!K32=0,"皆減 ",ROUND('増減額'!K32/'前年度'!K32*100,1))))</f>
        <v>-14.2</v>
      </c>
      <c r="L32" s="77">
        <f>IF(AND('当年度'!L32=0,'前年度'!L32=0),"",IF('前年度'!L32=0,"皆増 ",IF('当年度'!L32=0,"皆減 ",ROUND('増減額'!L32/'前年度'!L32*100,1))))</f>
        <v>-26.1</v>
      </c>
      <c r="M32" s="77">
        <f>IF(AND('当年度'!M32=0,'前年度'!M32=0),"",IF('前年度'!M32=0,"皆増 ",IF('当年度'!M32=0,"皆減 ",ROUND('増減額'!M32/'前年度'!M32*100,1))))</f>
        <v>9.3</v>
      </c>
      <c r="N32" s="77">
        <f>IF(AND('当年度'!N32=0,'前年度'!N32=0),"",IF('前年度'!N32=0,"皆増 ",IF('当年度'!N32=0,"皆減 ",ROUND('増減額'!N32/'前年度'!N32*100,1))))</f>
        <v>-14.2</v>
      </c>
      <c r="O32" s="18"/>
      <c r="P32" s="7"/>
      <c r="Q32" s="7"/>
      <c r="R32" s="7"/>
      <c r="S32" s="7"/>
      <c r="T32" s="7"/>
      <c r="U32" s="7"/>
      <c r="V32" s="7"/>
    </row>
    <row r="33" spans="1:22" ht="24" customHeight="1">
      <c r="A33" s="18"/>
      <c r="B33" s="13" t="s">
        <v>35</v>
      </c>
      <c r="C33" s="76">
        <f>IF(AND('当年度'!C33=0,'前年度'!C33=0),"",IF('前年度'!C33=0,"皆増 ",IF('当年度'!C33=0,"皆減 ",ROUND('増減額'!C33/'前年度'!C33*100,1))))</f>
        <v>98.5</v>
      </c>
      <c r="D33" s="77">
        <f>IF(AND('当年度'!D33=0,'前年度'!D33=0),"",IF('前年度'!D33=0,"皆増 ",IF('当年度'!D33=0,"皆減 ",ROUND('増減額'!D33/'前年度'!D33*100,1))))</f>
        <v>98.5</v>
      </c>
      <c r="E33" s="77">
        <f>IF(AND('当年度'!E33=0,'前年度'!E33=0),"",IF('前年度'!E33=0,"皆増 ",IF('当年度'!E33=0,"皆減 ",ROUND('増減額'!E33/'前年度'!E33*100,1))))</f>
      </c>
      <c r="F33" s="77">
        <f>IF(AND('当年度'!F33=0,'前年度'!F33=0),"",IF('前年度'!F33=0,"皆増 ",IF('当年度'!F33=0,"皆減 ",ROUND('増減額'!F33/'前年度'!F33*100,1))))</f>
      </c>
      <c r="G33" s="77">
        <f>IF(AND('当年度'!G33=0,'前年度'!G33=0),"",IF('前年度'!G33=0,"皆増 ",IF('当年度'!G33=0,"皆減 ",ROUND('増減額'!G33/'前年度'!G33*100,1))))</f>
      </c>
      <c r="H33" s="77">
        <f>IF(AND('当年度'!H33=0,'前年度'!H33=0),"",IF('前年度'!H33=0,"皆増 ",IF('当年度'!H33=0,"皆減 ",ROUND('増減額'!H33/'前年度'!H33*100,1))))</f>
      </c>
      <c r="I33" s="77">
        <f>IF(AND('当年度'!I33=0,'前年度'!I33=0),"",IF('前年度'!I33=0,"皆増 ",IF('当年度'!I33=0,"皆減 ",ROUND('増減額'!I33/'前年度'!I33*100,1))))</f>
        <v>58.4</v>
      </c>
      <c r="J33" s="77">
        <f>IF(AND('当年度'!J33=0,'前年度'!J33=0),"",IF('前年度'!J33=0,"皆増 ",IF('当年度'!J33=0,"皆減 ",ROUND('増減額'!J33/'前年度'!J33*100,1))))</f>
        <v>57.7</v>
      </c>
      <c r="K33" s="77">
        <f>IF(AND('当年度'!K33=0,'前年度'!K33=0),"",IF('前年度'!K33=0,"皆増 ",IF('当年度'!K33=0,"皆減 ",ROUND('増減額'!K33/'前年度'!K33*100,1))))</f>
        <v>484.1</v>
      </c>
      <c r="L33" s="77">
        <f>IF(AND('当年度'!L33=0,'前年度'!L33=0),"",IF('前年度'!L33=0,"皆増 ",IF('当年度'!L33=0,"皆減 ",ROUND('増減額'!L33/'前年度'!L33*100,1))))</f>
        <v>66.1</v>
      </c>
      <c r="M33" s="77">
        <f>IF(AND('当年度'!M33=0,'前年度'!M33=0),"",IF('前年度'!M33=0,"皆増 ",IF('当年度'!M33=0,"皆減 ",ROUND('増減額'!M33/'前年度'!M33*100,1))))</f>
        <v>67.4</v>
      </c>
      <c r="N33" s="77">
        <f>IF(AND('当年度'!N33=0,'前年度'!N33=0),"",IF('前年度'!N33=0,"皆増 ",IF('当年度'!N33=0,"皆減 ",ROUND('増減額'!N33/'前年度'!N33*100,1))))</f>
        <v>484.1</v>
      </c>
      <c r="O33" s="18"/>
      <c r="P33" s="7"/>
      <c r="Q33" s="7"/>
      <c r="R33" s="7"/>
      <c r="S33" s="7"/>
      <c r="T33" s="7"/>
      <c r="U33" s="7"/>
      <c r="V33" s="7"/>
    </row>
    <row r="34" spans="1:22" ht="24" customHeight="1">
      <c r="A34" s="18"/>
      <c r="B34" s="13" t="s">
        <v>36</v>
      </c>
      <c r="C34" s="76">
        <f>IF(AND('当年度'!C34=0,'前年度'!C34=0),"",IF('前年度'!C34=0,"皆増 ",IF('当年度'!C34=0,"皆減 ",ROUND('増減額'!C34/'前年度'!C34*100,1))))</f>
      </c>
      <c r="D34" s="77">
        <f>IF(AND('当年度'!D34=0,'前年度'!D34=0),"",IF('前年度'!D34=0,"皆増 ",IF('当年度'!D34=0,"皆減 ",ROUND('増減額'!D34/'前年度'!D34*100,1))))</f>
      </c>
      <c r="E34" s="77">
        <f>IF(AND('当年度'!E34=0,'前年度'!E34=0),"",IF('前年度'!E34=0,"皆増 ",IF('当年度'!E34=0,"皆減 ",ROUND('増減額'!E34/'前年度'!E34*100,1))))</f>
      </c>
      <c r="F34" s="77">
        <f>IF(AND('当年度'!F34=0,'前年度'!F34=0),"",IF('前年度'!F34=0,"皆増 ",IF('当年度'!F34=0,"皆減 ",ROUND('増減額'!F34/'前年度'!F34*100,1))))</f>
      </c>
      <c r="G34" s="77">
        <f>IF(AND('当年度'!G34=0,'前年度'!G34=0),"",IF('前年度'!G34=0,"皆増 ",IF('当年度'!G34=0,"皆減 ",ROUND('増減額'!G34/'前年度'!G34*100,1))))</f>
      </c>
      <c r="H34" s="77">
        <f>IF(AND('当年度'!H34=0,'前年度'!H34=0),"",IF('前年度'!H34=0,"皆増 ",IF('当年度'!H34=0,"皆減 ",ROUND('増減額'!H34/'前年度'!H34*100,1))))</f>
      </c>
      <c r="I34" s="77">
        <f>IF(AND('当年度'!I34=0,'前年度'!I34=0),"",IF('前年度'!I34=0,"皆増 ",IF('当年度'!I34=0,"皆減 ",ROUND('増減額'!I34/'前年度'!I34*100,1))))</f>
        <v>821.5</v>
      </c>
      <c r="J34" s="77">
        <f>IF(AND('当年度'!J34=0,'前年度'!J34=0),"",IF('前年度'!J34=0,"皆増 ",IF('当年度'!J34=0,"皆減 ",ROUND('増減額'!J34/'前年度'!J34*100,1))))</f>
        <v>954.3</v>
      </c>
      <c r="K34" s="77">
        <f>IF(AND('当年度'!K34=0,'前年度'!K34=0),"",IF('前年度'!K34=0,"皆増 ",IF('当年度'!K34=0,"皆減 ",ROUND('増減額'!K34/'前年度'!K34*100,1))))</f>
        <v>474</v>
      </c>
      <c r="L34" s="77">
        <f>IF(AND('当年度'!L34=0,'前年度'!L34=0),"",IF('前年度'!L34=0,"皆増 ",IF('当年度'!L34=0,"皆減 ",ROUND('増減額'!L34/'前年度'!L34*100,1))))</f>
        <v>821.5</v>
      </c>
      <c r="M34" s="77">
        <f>IF(AND('当年度'!M34=0,'前年度'!M34=0),"",IF('前年度'!M34=0,"皆増 ",IF('当年度'!M34=0,"皆減 ",ROUND('増減額'!M34/'前年度'!M34*100,1))))</f>
        <v>954.3</v>
      </c>
      <c r="N34" s="77">
        <f>IF(AND('当年度'!N34=0,'前年度'!N34=0),"",IF('前年度'!N34=0,"皆増 ",IF('当年度'!N34=0,"皆減 ",ROUND('増減額'!N34/'前年度'!N34*100,1))))</f>
        <v>474</v>
      </c>
      <c r="O34" s="18"/>
      <c r="P34" s="7"/>
      <c r="Q34" s="7"/>
      <c r="R34" s="7"/>
      <c r="S34" s="7"/>
      <c r="T34" s="7"/>
      <c r="U34" s="7"/>
      <c r="V34" s="7"/>
    </row>
    <row r="35" spans="1:22" ht="27.75" customHeight="1">
      <c r="A35" s="18"/>
      <c r="B35" s="19" t="s">
        <v>37</v>
      </c>
      <c r="C35" s="81">
        <f>IF(AND('当年度'!C35=0,'前年度'!C35=0),"",IF('前年度'!C35=0,"皆増 ",IF('当年度'!C35=0,"皆減 ",ROUND('増減額'!C35/'前年度'!C35*100,1))))</f>
        <v>14.5</v>
      </c>
      <c r="D35" s="81">
        <f>IF(AND('当年度'!D35=0,'前年度'!D35=0),"",IF('前年度'!D35=0,"皆増 ",IF('当年度'!D35=0,"皆減 ",ROUND('増減額'!D35/'前年度'!D35*100,1))))</f>
        <v>45.7</v>
      </c>
      <c r="E35" s="81">
        <f>IF(AND('当年度'!E35=0,'前年度'!E35=0),"",IF('前年度'!E35=0,"皆増 ",IF('当年度'!E35=0,"皆減 ",ROUND('増減額'!E35/'前年度'!E35*100,1))))</f>
        <v>-39.7</v>
      </c>
      <c r="F35" s="81">
        <f>IF(AND('当年度'!F35=0,'前年度'!F35=0),"",IF('前年度'!F35=0,"皆増 ",IF('当年度'!F35=0,"皆減 ",ROUND('増減額'!F35/'前年度'!F35*100,1))))</f>
        <v>-23.4</v>
      </c>
      <c r="G35" s="81">
        <f>IF(AND('当年度'!G35=0,'前年度'!G35=0),"",IF('前年度'!G35=0,"皆増 ",IF('当年度'!G35=0,"皆減 ",ROUND('増減額'!G35/'前年度'!G35*100,1))))</f>
        <v>-11.5</v>
      </c>
      <c r="H35" s="81">
        <f>IF(AND('当年度'!H35=0,'前年度'!H35=0),"",IF('前年度'!H35=0,"皆増 ",IF('当年度'!H35=0,"皆減 ",ROUND('増減額'!H35/'前年度'!H35*100,1))))</f>
        <v>-81.1</v>
      </c>
      <c r="I35" s="81">
        <f>IF(AND('当年度'!I35=0,'前年度'!I35=0),"",IF('前年度'!I35=0,"皆増 ",IF('当年度'!I35=0,"皆減 ",ROUND('増減額'!I35/'前年度'!I35*100,1))))</f>
        <v>4.5</v>
      </c>
      <c r="J35" s="81">
        <f>IF(AND('当年度'!J35=0,'前年度'!J35=0),"",IF('前年度'!J35=0,"皆増 ",IF('当年度'!J35=0,"皆減 ",ROUND('増減額'!J35/'前年度'!J35*100,1))))</f>
        <v>-4.1</v>
      </c>
      <c r="K35" s="81">
        <f>IF(AND('当年度'!K35=0,'前年度'!K35=0),"",IF('前年度'!K35=0,"皆増 ",IF('当年度'!K35=0,"皆減 ",ROUND('増減額'!K35/'前年度'!K35*100,1))))</f>
        <v>1.1</v>
      </c>
      <c r="L35" s="81">
        <f>IF(AND('当年度'!L35=0,'前年度'!L35=0),"",IF('前年度'!L35=0,"皆増 ",IF('当年度'!L35=0,"皆減 ",ROUND('増減額'!L35/'前年度'!L35*100,1))))</f>
        <v>5.5</v>
      </c>
      <c r="M35" s="81">
        <f>IF(AND('当年度'!M35=0,'前年度'!M35=0),"",IF('前年度'!M35=0,"皆増 ",IF('当年度'!M35=0,"皆減 ",ROUND('増減額'!M35/'前年度'!M35*100,1))))</f>
        <v>4.4</v>
      </c>
      <c r="N35" s="81">
        <f>IF(AND('当年度'!N35=0,'前年度'!N35=0),"",IF('前年度'!N35=0,"皆増 ",IF('当年度'!N35=0,"皆減 ",ROUND('増減額'!N35/'前年度'!N35*100,1))))</f>
        <v>-15.4</v>
      </c>
      <c r="O35" s="18"/>
      <c r="P35" s="7"/>
      <c r="Q35" s="7"/>
      <c r="R35" s="7"/>
      <c r="S35" s="7"/>
      <c r="T35" s="7"/>
      <c r="U35" s="7"/>
      <c r="V35" s="7"/>
    </row>
    <row r="36" spans="1:22" ht="27.75" customHeight="1">
      <c r="A36" s="18"/>
      <c r="B36" s="19" t="s">
        <v>64</v>
      </c>
      <c r="C36" s="81">
        <f>IF(AND('当年度'!C36=0,'前年度'!C36=0),"",IF('前年度'!C36=0,"皆増 ",IF('当年度'!C36=0,"皆減 ",ROUND('増減額'!C36/'前年度'!C36*100,1))))</f>
        <v>28.1</v>
      </c>
      <c r="D36" s="81">
        <f>IF(AND('当年度'!D36=0,'前年度'!D36=0),"",IF('前年度'!D36=0,"皆増 ",IF('当年度'!D36=0,"皆減 ",ROUND('増減額'!D36/'前年度'!D36*100,1))))</f>
        <v>46.4</v>
      </c>
      <c r="E36" s="81">
        <f>IF(AND('当年度'!E36=0,'前年度'!E36=0),"",IF('前年度'!E36=0,"皆増 ",IF('当年度'!E36=0,"皆減 ",ROUND('増減額'!E36/'前年度'!E36*100,1))))</f>
        <v>19.2</v>
      </c>
      <c r="F36" s="81">
        <f>IF(AND('当年度'!F36=0,'前年度'!F36=0),"",IF('前年度'!F36=0,"皆増 ",IF('当年度'!F36=0,"皆減 ",ROUND('増減額'!F36/'前年度'!F36*100,1))))</f>
        <v>-10.8</v>
      </c>
      <c r="G36" s="81">
        <f>IF(AND('当年度'!G36=0,'前年度'!G36=0),"",IF('前年度'!G36=0,"皆増 ",IF('当年度'!G36=0,"皆減 ",ROUND('増減額'!G36/'前年度'!G36*100,1))))</f>
        <v>-1.1</v>
      </c>
      <c r="H36" s="81">
        <f>IF(AND('当年度'!H36=0,'前年度'!H36=0),"",IF('前年度'!H36=0,"皆増 ",IF('当年度'!H36=0,"皆減 ",ROUND('増減額'!H36/'前年度'!H36*100,1))))</f>
        <v>0</v>
      </c>
      <c r="I36" s="81">
        <f>IF(AND('当年度'!I36=0,'前年度'!I36=0),"",IF('前年度'!I36=0,"皆増 ",IF('当年度'!I36=0,"皆減 ",ROUND('増減額'!I36/'前年度'!I36*100,1))))</f>
        <v>17.9</v>
      </c>
      <c r="J36" s="81">
        <f>IF(AND('当年度'!J36=0,'前年度'!J36=0),"",IF('前年度'!J36=0,"皆増 ",IF('当年度'!J36=0,"皆減 ",ROUND('増減額'!J36/'前年度'!J36*100,1))))</f>
        <v>27.2</v>
      </c>
      <c r="K36" s="81">
        <f>IF(AND('当年度'!K36=0,'前年度'!K36=0),"",IF('前年度'!K36=0,"皆増 ",IF('当年度'!K36=0,"皆減 ",ROUND('増減額'!K36/'前年度'!K36*100,1))))</f>
        <v>31.9</v>
      </c>
      <c r="L36" s="81">
        <f>IF(AND('当年度'!L36=0,'前年度'!L36=0),"",IF('前年度'!L36=0,"皆増 ",IF('当年度'!L36=0,"皆減 ",ROUND('増減額'!L36/'前年度'!L36*100,1))))</f>
        <v>19.7</v>
      </c>
      <c r="M36" s="81">
        <f>IF(AND('当年度'!M36=0,'前年度'!M36=0),"",IF('前年度'!M36=0,"皆増 ",IF('当年度'!M36=0,"皆減 ",ROUND('増減額'!M36/'前年度'!M36*100,1))))</f>
        <v>30.3</v>
      </c>
      <c r="N36" s="81">
        <f>IF(AND('当年度'!N36=0,'前年度'!N36=0),"",IF('前年度'!N36=0,"皆増 ",IF('当年度'!N36=0,"皆減 ",ROUND('増減額'!N36/'前年度'!N36*100,1))))</f>
        <v>28</v>
      </c>
      <c r="O36" s="18"/>
      <c r="P36" s="7"/>
      <c r="Q36" s="7"/>
      <c r="R36" s="7"/>
      <c r="S36" s="7"/>
      <c r="T36" s="7"/>
      <c r="U36" s="7"/>
      <c r="V36" s="7"/>
    </row>
    <row r="37" spans="1:22" ht="27.75" customHeight="1">
      <c r="A37" s="18"/>
      <c r="B37" s="19" t="s">
        <v>39</v>
      </c>
      <c r="C37" s="81">
        <f>IF(AND('当年度'!C37=0,'前年度'!C37=0),"",IF('前年度'!C37=0,"皆増 ",IF('当年度'!C37=0,"皆減 ",ROUND('増減額'!C37/'前年度'!C37*100,1))))</f>
        <v>14.7</v>
      </c>
      <c r="D37" s="81">
        <f>IF(AND('当年度'!D37=0,'前年度'!D37=0),"",IF('前年度'!D37=0,"皆増 ",IF('当年度'!D37=0,"皆減 ",ROUND('増減額'!D37/'前年度'!D37*100,1))))</f>
        <v>45.8</v>
      </c>
      <c r="E37" s="81">
        <f>IF(AND('当年度'!E37=0,'前年度'!E37=0),"",IF('前年度'!E37=0,"皆増 ",IF('当年度'!E37=0,"皆減 ",ROUND('増減額'!E37/'前年度'!E37*100,1))))</f>
        <v>-37.6</v>
      </c>
      <c r="F37" s="81">
        <f>IF(AND('当年度'!F37=0,'前年度'!F37=0),"",IF('前年度'!F37=0,"皆増 ",IF('当年度'!F37=0,"皆減 ",ROUND('増減額'!F37/'前年度'!F37*100,1))))</f>
        <v>-23.4</v>
      </c>
      <c r="G37" s="81">
        <f>IF(AND('当年度'!G37=0,'前年度'!G37=0),"",IF('前年度'!G37=0,"皆増 ",IF('当年度'!G37=0,"皆減 ",ROUND('増減額'!G37/'前年度'!G37*100,1))))</f>
        <v>-11.5</v>
      </c>
      <c r="H37" s="81">
        <f>IF(AND('当年度'!H37=0,'前年度'!H37=0),"",IF('前年度'!H37=0,"皆増 ",IF('当年度'!H37=0,"皆減 ",ROUND('増減額'!H37/'前年度'!H37*100,1))))</f>
        <v>-80.6</v>
      </c>
      <c r="I37" s="81">
        <f>IF(AND('当年度'!I37=0,'前年度'!I37=0),"",IF('前年度'!I37=0,"皆増 ",IF('当年度'!I37=0,"皆減 ",ROUND('増減額'!I37/'前年度'!I37*100,1))))</f>
        <v>5.2</v>
      </c>
      <c r="J37" s="81">
        <f>IF(AND('当年度'!J37=0,'前年度'!J37=0),"",IF('前年度'!J37=0,"皆増 ",IF('当年度'!J37=0,"皆減 ",ROUND('増減額'!J37/'前年度'!J37*100,1))))</f>
        <v>-2.6</v>
      </c>
      <c r="K37" s="81">
        <f>IF(AND('当年度'!K37=0,'前年度'!K37=0),"",IF('前年度'!K37=0,"皆増 ",IF('当年度'!K37=0,"皆減 ",ROUND('増減額'!K37/'前年度'!K37*100,1))))</f>
        <v>2.7</v>
      </c>
      <c r="L37" s="81">
        <f>IF(AND('当年度'!L37=0,'前年度'!L37=0),"",IF('前年度'!L37=0,"皆増 ",IF('当年度'!L37=0,"皆減 ",ROUND('増減額'!L37/'前年度'!L37*100,1))))</f>
        <v>6</v>
      </c>
      <c r="M37" s="81">
        <f>IF(AND('当年度'!M37=0,'前年度'!M37=0),"",IF('前年度'!M37=0,"皆増 ",IF('当年度'!M37=0,"皆減 ",ROUND('増減額'!M37/'前年度'!M37*100,1))))</f>
        <v>5.6</v>
      </c>
      <c r="N37" s="81">
        <f>IF(AND('当年度'!N37=0,'前年度'!N37=0),"",IF('前年度'!N37=0,"皆増 ",IF('当年度'!N37=0,"皆減 ",ROUND('増減額'!N37/'前年度'!N37*100,1))))</f>
        <v>-13.4</v>
      </c>
      <c r="O37" s="18"/>
      <c r="P37" s="7"/>
      <c r="Q37" s="7"/>
      <c r="R37" s="7"/>
      <c r="S37" s="7"/>
      <c r="T37" s="7"/>
      <c r="U37" s="7"/>
      <c r="V37" s="7"/>
    </row>
    <row r="38" ht="21" customHeight="1"/>
    <row r="40" ht="21.75" customHeight="1"/>
    <row r="41" ht="21.75" customHeight="1"/>
    <row r="42" ht="21.75" customHeight="1"/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0" r:id="rId1"/>
  <headerFooter alignWithMargins="0">
    <oddHeader>&amp;L&amp;"ＭＳ ゴシック,標準"&amp;24１７ 債務負担行為の状況（対前年度増減率）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2021-09-02T00:32:47Z</cp:lastPrinted>
  <dcterms:created xsi:type="dcterms:W3CDTF">1999-09-10T06:55:25Z</dcterms:created>
  <dcterms:modified xsi:type="dcterms:W3CDTF">2021-09-16T00:29:31Z</dcterms:modified>
  <cp:category/>
  <cp:version/>
  <cp:contentType/>
  <cp:contentStatus/>
</cp:coreProperties>
</file>